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bu\Tempest Dropbox\Tim Burnham\Tempest Sales Info\Configurator Forms\"/>
    </mc:Choice>
  </mc:AlternateContent>
  <xr:revisionPtr revIDLastSave="0" documentId="13_ncr:1_{5FA1BBAC-AB15-4EE3-B0B0-062E8A3D126C}" xr6:coauthVersionLast="47" xr6:coauthVersionMax="47" xr10:uidLastSave="{00000000-0000-0000-0000-000000000000}"/>
  <bookViews>
    <workbookView xWindow="4420" yWindow="90" windowWidth="29100" windowHeight="19480" xr2:uid="{9E600299-7959-4EEE-8FA5-E467ADAFD3F2}"/>
  </bookViews>
  <sheets>
    <sheet name="Input" sheetId="1" r:id="rId1"/>
    <sheet name="BoM Builder" sheetId="2" state="hidden" r:id="rId2"/>
  </sheets>
  <definedNames>
    <definedName name="_xlnm.Print_Area" localSheetId="1">'BoM Builder'!$A$1:$I$54</definedName>
    <definedName name="_xlnm.Print_Area" localSheetId="0">Input!$B$1:$H$52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8" i="2" l="1"/>
  <c r="I47" i="2"/>
  <c r="K47" i="2" s="1"/>
  <c r="L47" i="2" s="1"/>
  <c r="I46" i="2"/>
  <c r="I45" i="2"/>
  <c r="I44" i="2"/>
  <c r="I36" i="2"/>
  <c r="K36" i="2" s="1"/>
  <c r="L36" i="2" s="1"/>
  <c r="I35" i="2"/>
  <c r="K35" i="2" s="1"/>
  <c r="L35" i="2" s="1"/>
  <c r="I34" i="2"/>
  <c r="K34" i="2" s="1"/>
  <c r="L34" i="2" s="1"/>
  <c r="I33" i="2"/>
  <c r="K33" i="2" s="1"/>
  <c r="L33" i="2" s="1"/>
  <c r="I32" i="2"/>
  <c r="K32" i="2" s="1"/>
  <c r="I24" i="2"/>
  <c r="K24" i="2" s="1"/>
  <c r="I23" i="2"/>
  <c r="K23" i="2" s="1"/>
  <c r="I22" i="2"/>
  <c r="I21" i="2"/>
  <c r="K21" i="2" s="1"/>
  <c r="L21" i="2" s="1"/>
  <c r="I20" i="2"/>
  <c r="I12" i="2"/>
  <c r="K12" i="2" s="1"/>
  <c r="L12" i="2" s="1"/>
  <c r="I11" i="2"/>
  <c r="K11" i="2" s="1"/>
  <c r="L11" i="2" s="1"/>
  <c r="I10" i="2"/>
  <c r="K10" i="2" s="1"/>
  <c r="L10" i="2" s="1"/>
  <c r="I9" i="2"/>
  <c r="K9" i="2" s="1"/>
  <c r="L9" i="2" s="1"/>
  <c r="I8" i="2"/>
  <c r="K8" i="2" s="1"/>
  <c r="L8" i="2" s="1"/>
  <c r="G48" i="2"/>
  <c r="G47" i="2"/>
  <c r="G46" i="2"/>
  <c r="G45" i="2"/>
  <c r="G44" i="2"/>
  <c r="G36" i="2"/>
  <c r="G35" i="2"/>
  <c r="G34" i="2"/>
  <c r="G33" i="2"/>
  <c r="G32" i="2"/>
  <c r="G24" i="2"/>
  <c r="G23" i="2"/>
  <c r="G22" i="2"/>
  <c r="G21" i="2"/>
  <c r="G20" i="2"/>
  <c r="G9" i="2"/>
  <c r="G10" i="2"/>
  <c r="G11" i="2"/>
  <c r="G12" i="2"/>
  <c r="G8" i="2"/>
  <c r="D48" i="2"/>
  <c r="D47" i="2"/>
  <c r="D46" i="2"/>
  <c r="D45" i="2"/>
  <c r="D44" i="2"/>
  <c r="D36" i="2"/>
  <c r="D35" i="2"/>
  <c r="D34" i="2"/>
  <c r="D33" i="2"/>
  <c r="D32" i="2"/>
  <c r="D24" i="2"/>
  <c r="D23" i="2"/>
  <c r="D22" i="2"/>
  <c r="D21" i="2"/>
  <c r="D20" i="2"/>
  <c r="D12" i="2"/>
  <c r="D11" i="2"/>
  <c r="M48" i="2"/>
  <c r="N48" i="2" s="1"/>
  <c r="M47" i="2"/>
  <c r="N47" i="2" s="1"/>
  <c r="N46" i="2"/>
  <c r="M46" i="2"/>
  <c r="K46" i="2"/>
  <c r="L46" i="2" s="1"/>
  <c r="M45" i="2"/>
  <c r="N45" i="2" s="1"/>
  <c r="K45" i="2"/>
  <c r="L45" i="2" s="1"/>
  <c r="M44" i="2"/>
  <c r="N44" i="2" s="1"/>
  <c r="M36" i="2"/>
  <c r="N36" i="2" s="1"/>
  <c r="M35" i="2"/>
  <c r="N35" i="2" s="1"/>
  <c r="N34" i="2"/>
  <c r="M34" i="2"/>
  <c r="M33" i="2"/>
  <c r="N33" i="2" s="1"/>
  <c r="M32" i="2"/>
  <c r="N32" i="2" s="1"/>
  <c r="N24" i="2"/>
  <c r="M24" i="2"/>
  <c r="N23" i="2"/>
  <c r="M23" i="2"/>
  <c r="M22" i="2"/>
  <c r="N22" i="2" s="1"/>
  <c r="M21" i="2"/>
  <c r="N21" i="2" s="1"/>
  <c r="M20" i="2"/>
  <c r="N20" i="2" s="1"/>
  <c r="E48" i="2"/>
  <c r="I54" i="2" s="1"/>
  <c r="E47" i="2"/>
  <c r="I53" i="2" s="1"/>
  <c r="E46" i="2"/>
  <c r="I52" i="2" s="1"/>
  <c r="E24" i="2"/>
  <c r="I30" i="2" s="1"/>
  <c r="E23" i="2"/>
  <c r="I29" i="2" s="1"/>
  <c r="M9" i="2"/>
  <c r="N9" i="2" s="1"/>
  <c r="M10" i="2"/>
  <c r="N10" i="2" s="1"/>
  <c r="M11" i="2"/>
  <c r="N11" i="2" s="1"/>
  <c r="M12" i="2"/>
  <c r="N12" i="2" s="1"/>
  <c r="M8" i="2"/>
  <c r="B48" i="2"/>
  <c r="E3" i="2"/>
  <c r="B3" i="2"/>
  <c r="F48" i="2"/>
  <c r="C48" i="2" s="1"/>
  <c r="F47" i="2"/>
  <c r="C47" i="2" s="1"/>
  <c r="F46" i="2"/>
  <c r="C46" i="2" s="1"/>
  <c r="F45" i="2"/>
  <c r="C45" i="2" s="1"/>
  <c r="F44" i="2"/>
  <c r="C44" i="2" s="1"/>
  <c r="F36" i="2"/>
  <c r="C36" i="2" s="1"/>
  <c r="F35" i="2"/>
  <c r="C35" i="2" s="1"/>
  <c r="F34" i="2"/>
  <c r="C34" i="2" s="1"/>
  <c r="F33" i="2"/>
  <c r="C33" i="2" s="1"/>
  <c r="F32" i="2"/>
  <c r="C32" i="2" s="1"/>
  <c r="F24" i="2"/>
  <c r="C24" i="2" s="1"/>
  <c r="F23" i="2"/>
  <c r="C23" i="2" s="1"/>
  <c r="F22" i="2"/>
  <c r="C22" i="2" s="1"/>
  <c r="F21" i="2"/>
  <c r="C21" i="2" s="1"/>
  <c r="F20" i="2"/>
  <c r="C20" i="2" s="1"/>
  <c r="F11" i="2"/>
  <c r="C11" i="2" s="1"/>
  <c r="F10" i="2"/>
  <c r="C10" i="2" s="1"/>
  <c r="D10" i="2" s="1"/>
  <c r="F9" i="2"/>
  <c r="C9" i="2" s="1"/>
  <c r="D9" i="2" s="1"/>
  <c r="F8" i="2"/>
  <c r="C8" i="2" s="1"/>
  <c r="D8" i="2" s="1"/>
  <c r="F12" i="2"/>
  <c r="C12" i="2" s="1"/>
  <c r="K48" i="2"/>
  <c r="L48" i="2" s="1"/>
  <c r="K44" i="2"/>
  <c r="L44" i="2" s="1"/>
  <c r="K22" i="2"/>
  <c r="L22" i="2" s="1"/>
  <c r="K20" i="2"/>
  <c r="L20" i="2" s="1"/>
  <c r="O23" i="2" l="1"/>
  <c r="L23" i="2"/>
  <c r="O24" i="2"/>
  <c r="L24" i="2"/>
  <c r="E32" i="2"/>
  <c r="I38" i="2" s="1"/>
  <c r="L32" i="2"/>
  <c r="O48" i="2"/>
  <c r="O46" i="2"/>
  <c r="O47" i="2"/>
  <c r="E9" i="2"/>
  <c r="I15" i="2" s="1"/>
  <c r="E44" i="2"/>
  <c r="I50" i="2" s="1"/>
  <c r="E12" i="2"/>
  <c r="I18" i="2" s="1"/>
  <c r="E10" i="2"/>
  <c r="I16" i="2" s="1"/>
  <c r="E11" i="2"/>
  <c r="I17" i="2" s="1"/>
  <c r="O45" i="2"/>
  <c r="E45" i="2"/>
  <c r="I51" i="2" s="1"/>
  <c r="O44" i="2"/>
  <c r="E35" i="2"/>
  <c r="I41" i="2" s="1"/>
  <c r="O35" i="2"/>
  <c r="E33" i="2"/>
  <c r="I39" i="2" s="1"/>
  <c r="O33" i="2"/>
  <c r="E34" i="2"/>
  <c r="I40" i="2" s="1"/>
  <c r="O34" i="2"/>
  <c r="O36" i="2"/>
  <c r="E36" i="2"/>
  <c r="I42" i="2" s="1"/>
  <c r="O32" i="2"/>
  <c r="E21" i="2"/>
  <c r="I27" i="2" s="1"/>
  <c r="O21" i="2"/>
  <c r="E20" i="2"/>
  <c r="I26" i="2" s="1"/>
  <c r="O20" i="2"/>
  <c r="O22" i="2"/>
  <c r="E22" i="2"/>
  <c r="I28" i="2" s="1"/>
  <c r="O11" i="2"/>
  <c r="O12" i="2"/>
  <c r="O10" i="2"/>
  <c r="O9" i="2"/>
  <c r="N8" i="2"/>
  <c r="O8" i="2" s="1"/>
  <c r="G25" i="2"/>
  <c r="G49" i="2"/>
  <c r="G37" i="2"/>
  <c r="G13" i="2"/>
  <c r="E8" i="2" l="1"/>
  <c r="I14" i="2" s="1"/>
  <c r="B8" i="2"/>
  <c r="B11" i="2" s="1"/>
  <c r="B44" i="2"/>
  <c r="B46" i="2" s="1"/>
  <c r="B20" i="2"/>
  <c r="B23" i="2" s="1"/>
  <c r="B32" i="2"/>
  <c r="B35" i="2" s="1"/>
  <c r="I49" i="2" l="1"/>
  <c r="I25" i="2"/>
  <c r="I37" i="2"/>
  <c r="I13" i="2"/>
  <c r="B10" i="2"/>
  <c r="B12" i="2" s="1"/>
  <c r="B47" i="2"/>
  <c r="B22" i="2"/>
  <c r="B24" i="2" s="1"/>
  <c r="B34" i="2"/>
  <c r="B36" i="2" s="1"/>
</calcChain>
</file>

<file path=xl/sharedStrings.xml><?xml version="1.0" encoding="utf-8"?>
<sst xmlns="http://schemas.openxmlformats.org/spreadsheetml/2006/main" count="1142" uniqueCount="80">
  <si>
    <t>Enclosure</t>
  </si>
  <si>
    <t>59.</t>
  </si>
  <si>
    <t>ODU</t>
  </si>
  <si>
    <t>Group 1</t>
  </si>
  <si>
    <t>Projector Type</t>
  </si>
  <si>
    <t>Group 2</t>
  </si>
  <si>
    <t>Group 3</t>
  </si>
  <si>
    <t>Group 4</t>
  </si>
  <si>
    <t>Oasis Multizone Configurator (beta)</t>
  </si>
  <si>
    <t>Client:</t>
  </si>
  <si>
    <t>Project:</t>
  </si>
  <si>
    <t>BTU</t>
  </si>
  <si>
    <t>Lines</t>
  </si>
  <si>
    <t>Model #:</t>
  </si>
  <si>
    <t>Lines:</t>
  </si>
  <si>
    <t>Max BTU:</t>
  </si>
  <si>
    <t>Line Set</t>
  </si>
  <si>
    <t>Length</t>
  </si>
  <si>
    <t>Enclosure #</t>
  </si>
  <si>
    <t>Projector W.</t>
  </si>
  <si>
    <t>Distance (m)</t>
  </si>
  <si>
    <t>Projector</t>
  </si>
  <si>
    <t>BTU, Margin</t>
  </si>
  <si>
    <t>Total BTU</t>
  </si>
  <si>
    <t>L/P/UST</t>
  </si>
  <si>
    <t>Landscape</t>
  </si>
  <si>
    <t>Portrait</t>
  </si>
  <si>
    <t>UST</t>
  </si>
  <si>
    <t>Custom</t>
  </si>
  <si>
    <t>Orientation</t>
  </si>
  <si>
    <t>BoM</t>
  </si>
  <si>
    <t>Multizone ODU</t>
  </si>
  <si>
    <t>GROUP 1</t>
  </si>
  <si>
    <t>GROUP 2</t>
  </si>
  <si>
    <t>GROUP 3</t>
  </si>
  <si>
    <t>GROUP 4</t>
  </si>
  <si>
    <t>Description:</t>
  </si>
  <si>
    <t>OASIS MULTIZONE BoM BUILDER</t>
  </si>
  <si>
    <t>59.LS.09.03</t>
  </si>
  <si>
    <t>59.LS.09.05</t>
  </si>
  <si>
    <t>59.LS.09.08</t>
  </si>
  <si>
    <t>59.LS.09.10</t>
  </si>
  <si>
    <t>59.LS.09.15</t>
  </si>
  <si>
    <t>59.LS.12.03</t>
  </si>
  <si>
    <t>59.LS.12.05</t>
  </si>
  <si>
    <t>59.LS.12.08</t>
  </si>
  <si>
    <t>59.LS.12.10</t>
  </si>
  <si>
    <t>59.LS.12.15</t>
  </si>
  <si>
    <t>Meters</t>
  </si>
  <si>
    <t>Feet</t>
  </si>
  <si>
    <t xml:space="preserve">Project:  </t>
  </si>
  <si>
    <t>More Groups? Start another worksheet.</t>
  </si>
  <si>
    <t>Please complete as much information as you can! The tinted cells are drop-down selections.</t>
  </si>
  <si>
    <t>Please email your completed sheet(s) to info@tempest.biz.</t>
  </si>
  <si>
    <t>Model</t>
  </si>
  <si>
    <t>IDU</t>
  </si>
  <si>
    <t>Power</t>
  </si>
  <si>
    <t>Find Model</t>
  </si>
  <si>
    <t>Lookup IDU</t>
  </si>
  <si>
    <t>LOOKUP TABLES</t>
  </si>
  <si>
    <t>LINE SET ERROR CHECKS</t>
  </si>
  <si>
    <t>Length Lookup</t>
  </si>
  <si>
    <t>Input L</t>
  </si>
  <si>
    <t>Result L</t>
  </si>
  <si>
    <t>*Max 15m/50ft</t>
  </si>
  <si>
    <r>
      <t>Distance, ODU to Enclosure</t>
    </r>
    <r>
      <rPr>
        <sz val="11"/>
        <color theme="1"/>
        <rFont val="Calibri Light"/>
        <family val="2"/>
        <scheme val="major"/>
      </rPr>
      <t>*</t>
    </r>
    <r>
      <rPr>
        <b/>
        <sz val="11"/>
        <color theme="1"/>
        <rFont val="Calibri Light"/>
        <family val="2"/>
        <scheme val="major"/>
      </rPr>
      <t>:</t>
    </r>
  </si>
  <si>
    <t>LS Model</t>
  </si>
  <si>
    <t>03</t>
  </si>
  <si>
    <t>05</t>
  </si>
  <si>
    <t>08</t>
  </si>
  <si>
    <t>10</t>
  </si>
  <si>
    <t>15</t>
  </si>
  <si>
    <t>09</t>
  </si>
  <si>
    <t>12</t>
  </si>
  <si>
    <t>18</t>
  </si>
  <si>
    <t>LS</t>
  </si>
  <si>
    <t>59.ODU.MZ2/23</t>
  </si>
  <si>
    <t>59.ODU.MZ3/32</t>
  </si>
  <si>
    <t>59.ODU.MZ4/40</t>
  </si>
  <si>
    <t>59.ODU.MZ5/50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</si>
</sst>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0"/>
      <color theme="1"/>
      <name val="Calibri Light"/>
      <family val="2"/>
      <scheme val="major"/>
    </font>
    <font>
      <i/>
      <sz val="6"/>
      <color theme="1"/>
      <name val="Calibri Light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3" fontId="1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1" xfId="0" applyNumberFormat="1" applyBorder="1"/>
    <xf numFmtId="0" fontId="0" fillId="0" borderId="8" xfId="0" applyBorder="1"/>
    <xf numFmtId="0" fontId="1" fillId="0" borderId="2" xfId="0" applyFont="1" applyBorder="1"/>
    <xf numFmtId="0" fontId="0" fillId="0" borderId="3" xfId="0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3" fontId="5" fillId="4" borderId="0" xfId="0" applyNumberFormat="1" applyFont="1" applyFill="1"/>
    <xf numFmtId="0" fontId="0" fillId="7" borderId="2" xfId="0" applyFill="1" applyBorder="1"/>
    <xf numFmtId="0" fontId="0" fillId="7" borderId="3" xfId="0" applyFill="1" applyBorder="1" applyAlignment="1">
      <alignment horizontal="right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/>
    <xf numFmtId="0" fontId="0" fillId="2" borderId="0" xfId="0" applyFill="1" applyAlignment="1" applyProtection="1">
      <alignment horizontal="center"/>
      <protection locked="0"/>
    </xf>
    <xf numFmtId="0" fontId="1" fillId="8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49" fontId="0" fillId="8" borderId="0" xfId="0" applyNumberFormat="1" applyFill="1" applyAlignment="1">
      <alignment horizontal="center"/>
    </xf>
    <xf numFmtId="0" fontId="0" fillId="8" borderId="2" xfId="0" applyFill="1" applyBorder="1"/>
    <xf numFmtId="0" fontId="0" fillId="8" borderId="3" xfId="0" applyFill="1" applyBorder="1" applyAlignment="1">
      <alignment horizontal="right"/>
    </xf>
    <xf numFmtId="0" fontId="7" fillId="8" borderId="0" xfId="0" applyFont="1" applyFill="1"/>
    <xf numFmtId="0" fontId="0" fillId="8" borderId="0" xfId="0" applyFill="1" applyAlignment="1">
      <alignment horizontal="left"/>
    </xf>
    <xf numFmtId="0" fontId="0" fillId="8" borderId="0" xfId="0" applyFill="1" applyAlignment="1">
      <alignment horizontal="right"/>
    </xf>
    <xf numFmtId="0" fontId="2" fillId="8" borderId="0" xfId="0" applyFont="1" applyFill="1"/>
    <xf numFmtId="0" fontId="2" fillId="8" borderId="0" xfId="0" applyFont="1" applyFill="1" applyAlignment="1">
      <alignment horizontal="center"/>
    </xf>
    <xf numFmtId="49" fontId="2" fillId="8" borderId="0" xfId="0" applyNumberFormat="1" applyFont="1" applyFill="1" applyAlignment="1">
      <alignment horizontal="center"/>
    </xf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49" fontId="3" fillId="8" borderId="1" xfId="0" applyNumberFormat="1" applyFont="1" applyFill="1" applyBorder="1"/>
    <xf numFmtId="0" fontId="2" fillId="8" borderId="9" xfId="0" applyFont="1" applyFill="1" applyBorder="1" applyAlignment="1" applyProtection="1">
      <alignment horizontal="right"/>
      <protection locked="0"/>
    </xf>
    <xf numFmtId="0" fontId="2" fillId="8" borderId="9" xfId="0" applyFont="1" applyFill="1" applyBorder="1" applyAlignment="1" applyProtection="1">
      <alignment horizontal="center"/>
      <protection locked="0"/>
    </xf>
    <xf numFmtId="0" fontId="2" fillId="8" borderId="9" xfId="0" applyFont="1" applyFill="1" applyBorder="1" applyAlignment="1">
      <alignment horizontal="center"/>
    </xf>
    <xf numFmtId="0" fontId="2" fillId="8" borderId="9" xfId="0" applyFont="1" applyFill="1" applyBorder="1" applyProtection="1">
      <protection locked="0"/>
    </xf>
    <xf numFmtId="49" fontId="2" fillId="8" borderId="9" xfId="0" quotePrefix="1" applyNumberFormat="1" applyFont="1" applyFill="1" applyBorder="1" applyAlignment="1" applyProtection="1">
      <alignment horizontal="left"/>
      <protection locked="0"/>
    </xf>
    <xf numFmtId="0" fontId="2" fillId="8" borderId="10" xfId="0" applyFont="1" applyFill="1" applyBorder="1" applyAlignment="1" applyProtection="1">
      <alignment horizontal="right"/>
      <protection locked="0"/>
    </xf>
    <xf numFmtId="0" fontId="2" fillId="8" borderId="10" xfId="0" applyFont="1" applyFill="1" applyBorder="1" applyAlignment="1" applyProtection="1">
      <alignment horizontal="center"/>
      <protection locked="0"/>
    </xf>
    <xf numFmtId="0" fontId="2" fillId="8" borderId="10" xfId="0" applyFont="1" applyFill="1" applyBorder="1" applyAlignment="1">
      <alignment horizontal="center"/>
    </xf>
    <xf numFmtId="0" fontId="2" fillId="8" borderId="10" xfId="0" applyFont="1" applyFill="1" applyBorder="1" applyProtection="1">
      <protection locked="0"/>
    </xf>
    <xf numFmtId="49" fontId="2" fillId="8" borderId="10" xfId="0" quotePrefix="1" applyNumberFormat="1" applyFont="1" applyFill="1" applyBorder="1" applyAlignment="1" applyProtection="1">
      <alignment horizontal="left"/>
      <protection locked="0"/>
    </xf>
    <xf numFmtId="0" fontId="2" fillId="8" borderId="10" xfId="0" applyFont="1" applyFill="1" applyBorder="1" applyAlignment="1" applyProtection="1">
      <alignment horizontal="left"/>
      <protection locked="0"/>
    </xf>
    <xf numFmtId="0" fontId="2" fillId="8" borderId="10" xfId="0" applyFont="1" applyFill="1" applyBorder="1"/>
    <xf numFmtId="49" fontId="2" fillId="8" borderId="10" xfId="0" applyNumberFormat="1" applyFont="1" applyFill="1" applyBorder="1" applyAlignment="1">
      <alignment horizontal="center"/>
    </xf>
    <xf numFmtId="0" fontId="3" fillId="8" borderId="10" xfId="0" applyFont="1" applyFill="1" applyBorder="1"/>
    <xf numFmtId="0" fontId="3" fillId="8" borderId="11" xfId="0" applyFont="1" applyFill="1" applyBorder="1"/>
    <xf numFmtId="0" fontId="3" fillId="8" borderId="11" xfId="0" applyFont="1" applyFill="1" applyBorder="1" applyAlignment="1">
      <alignment horizontal="center"/>
    </xf>
    <xf numFmtId="49" fontId="3" fillId="8" borderId="11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49" fontId="3" fillId="8" borderId="10" xfId="0" applyNumberFormat="1" applyFont="1" applyFill="1" applyBorder="1" applyAlignment="1">
      <alignment horizontal="center"/>
    </xf>
    <xf numFmtId="0" fontId="2" fillId="8" borderId="10" xfId="0" applyFont="1" applyFill="1" applyBorder="1" applyAlignment="1">
      <alignment horizontal="right"/>
    </xf>
    <xf numFmtId="0" fontId="2" fillId="8" borderId="10" xfId="0" applyFont="1" applyFill="1" applyBorder="1" applyAlignment="1">
      <alignment horizontal="left"/>
    </xf>
    <xf numFmtId="0" fontId="2" fillId="8" borderId="11" xfId="0" applyFont="1" applyFill="1" applyBorder="1"/>
    <xf numFmtId="0" fontId="2" fillId="8" borderId="11" xfId="0" applyFont="1" applyFill="1" applyBorder="1" applyAlignment="1">
      <alignment horizontal="right"/>
    </xf>
    <xf numFmtId="0" fontId="2" fillId="8" borderId="11" xfId="0" applyFont="1" applyFill="1" applyBorder="1" applyAlignment="1">
      <alignment horizontal="left"/>
    </xf>
    <xf numFmtId="0" fontId="2" fillId="8" borderId="11" xfId="0" applyFont="1" applyFill="1" applyBorder="1" applyAlignment="1">
      <alignment horizontal="center"/>
    </xf>
    <xf numFmtId="49" fontId="2" fillId="8" borderId="11" xfId="0" applyNumberFormat="1" applyFont="1" applyFill="1" applyBorder="1" applyAlignment="1">
      <alignment horizontal="center"/>
    </xf>
    <xf numFmtId="0" fontId="0" fillId="8" borderId="11" xfId="0" applyFill="1" applyBorder="1"/>
    <xf numFmtId="0" fontId="0" fillId="8" borderId="11" xfId="0" applyFill="1" applyBorder="1" applyAlignment="1">
      <alignment horizontal="center"/>
    </xf>
    <xf numFmtId="49" fontId="0" fillId="8" borderId="11" xfId="0" applyNumberFormat="1" applyFill="1" applyBorder="1" applyAlignment="1">
      <alignment horizontal="center"/>
    </xf>
    <xf numFmtId="0" fontId="0" fillId="9" borderId="0" xfId="0" applyFill="1"/>
    <xf numFmtId="0" fontId="1" fillId="9" borderId="0" xfId="0" applyFont="1" applyFill="1"/>
    <xf numFmtId="0" fontId="2" fillId="9" borderId="0" xfId="0" applyFont="1" applyFill="1"/>
    <xf numFmtId="0" fontId="0" fillId="9" borderId="0" xfId="0" applyFill="1" applyAlignment="1">
      <alignment horizontal="center"/>
    </xf>
    <xf numFmtId="49" fontId="0" fillId="9" borderId="0" xfId="0" applyNumberFormat="1" applyFill="1" applyAlignment="1">
      <alignment horizontal="center"/>
    </xf>
    <xf numFmtId="3" fontId="0" fillId="9" borderId="0" xfId="0" applyNumberFormat="1" applyFill="1"/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0" fillId="9" borderId="0" xfId="0" applyFill="1" applyProtection="1">
      <protection locked="0"/>
    </xf>
    <xf numFmtId="0" fontId="0" fillId="9" borderId="0" xfId="0" applyFill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horizontal="center"/>
      <protection locked="0"/>
    </xf>
    <xf numFmtId="3" fontId="0" fillId="6" borderId="0" xfId="0" applyNumberFormat="1" applyFill="1" applyAlignment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0" fontId="0" fillId="9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8" fillId="8" borderId="11" xfId="0" applyFont="1" applyFill="1" applyBorder="1" applyAlignment="1">
      <alignment vertical="top"/>
    </xf>
    <xf numFmtId="49" fontId="0" fillId="2" borderId="0" xfId="0" applyNumberFormat="1" applyFill="1" applyAlignment="1" applyProtection="1">
      <alignment horizontal="center"/>
      <protection locked="0"/>
    </xf>
    <xf numFmtId="49" fontId="0" fillId="2" borderId="0" xfId="0" quotePrefix="1" applyNumberFormat="1" applyFill="1" applyAlignment="1" applyProtection="1">
      <alignment horizontal="center"/>
      <protection locked="0"/>
    </xf>
    <xf numFmtId="49" fontId="0" fillId="9" borderId="0" xfId="0" applyNumberFormat="1" applyFill="1" applyAlignment="1" applyProtection="1">
      <alignment horizontal="center"/>
      <protection locked="0"/>
    </xf>
    <xf numFmtId="49" fontId="0" fillId="6" borderId="0" xfId="0" applyNumberFormat="1" applyFill="1" applyAlignment="1">
      <alignment horizontal="center"/>
    </xf>
    <xf numFmtId="49" fontId="0" fillId="6" borderId="0" xfId="0" quotePrefix="1" applyNumberFormat="1" applyFill="1" applyAlignment="1">
      <alignment horizontal="center"/>
    </xf>
    <xf numFmtId="0" fontId="0" fillId="0" borderId="0" xfId="0" applyProtection="1">
      <protection locked="0"/>
    </xf>
    <xf numFmtId="0" fontId="0" fillId="8" borderId="3" xfId="0" applyFill="1" applyBorder="1" applyAlignment="1" applyProtection="1">
      <alignment horizontal="left"/>
      <protection locked="0"/>
    </xf>
    <xf numFmtId="0" fontId="0" fillId="8" borderId="4" xfId="0" applyFill="1" applyBorder="1" applyAlignment="1" applyProtection="1">
      <alignment horizontal="left"/>
      <protection locked="0"/>
    </xf>
    <xf numFmtId="0" fontId="7" fillId="10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0" fillId="6" borderId="3" xfId="0" applyFill="1" applyBorder="1" applyAlignment="1" applyProtection="1">
      <alignment horizontal="left"/>
      <protection locked="0"/>
    </xf>
    <xf numFmtId="0" fontId="0" fillId="6" borderId="4" xfId="0" applyFill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676276</xdr:colOff>
      <xdr:row>0</xdr:row>
      <xdr:rowOff>0</xdr:rowOff>
    </xdr:from>
    <xdr:to>
      <xdr:col>7</xdr:col>
      <xdr:colOff>809626</xdr:colOff>
      <xdr:row>0</xdr:row>
      <xdr:rowOff>421496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301206-985C-9196-7521-2BD9D040F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6" y="0"/>
          <a:ext cx="1800225" cy="421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2CC-48C6-4E26-9880-8C1700DD3821}">
  <sheetPr>
    <pageSetUpPr fitToPage="1"/>
  </sheetPr>
  <dimension ref="A1:AC196"/>
  <sheetViews>
    <sheetView showRowColHeaders="0" tabSelected="1" zoomScale="190" zoomScaleNormal="190" workbookViewId="0">
      <selection activeCell="C3" sqref="C3:D3"/>
    </sheetView>
  </sheetViews>
  <sheetFormatPr defaultColWidth="9.08984375" defaultRowHeight="14.5" x14ac:dyDescent="0.35"/>
  <cols>
    <col min="1" max="1" width="9.08984375" style="73"/>
    <col min="2" max="2" width="9.08984375" style="30"/>
    <col min="3" max="3" width="13.6328125" style="30" customWidth="1"/>
    <col min="4" max="4" width="4.54296875" style="30" customWidth="1"/>
    <col min="5" max="5" width="16.7265625" style="30" customWidth="1"/>
    <col min="6" max="6" width="11.36328125" style="30" customWidth="1"/>
    <col min="7" max="7" width="12" style="31" customWidth="1"/>
    <col min="8" max="8" width="12" style="32" customWidth="1"/>
    <col min="9" max="9" width="9.08984375" style="73"/>
    <col min="10" max="10" width="10.81640625" style="73" hidden="1" customWidth="1"/>
    <col min="11" max="11" width="0" style="73" hidden="1" customWidth="1"/>
    <col min="12" max="29" width="9.08984375" style="73"/>
    <col min="30" max="16384" width="9.08984375" style="30"/>
  </cols>
  <sheetData>
    <row r="1" spans="1:29" ht="44.75" customHeight="1" x14ac:dyDescent="0.35">
      <c r="B1" s="29" t="s">
        <v>8</v>
      </c>
    </row>
    <row r="2" spans="1:29" x14ac:dyDescent="0.35">
      <c r="J2" s="73" t="s">
        <v>29</v>
      </c>
      <c r="K2" s="73" t="s">
        <v>48</v>
      </c>
    </row>
    <row r="3" spans="1:29" x14ac:dyDescent="0.35">
      <c r="B3" s="33" t="s">
        <v>9</v>
      </c>
      <c r="C3" s="98"/>
      <c r="D3" s="98"/>
      <c r="E3" s="34" t="s">
        <v>50</v>
      </c>
      <c r="F3" s="98"/>
      <c r="G3" s="98"/>
      <c r="H3" s="99"/>
      <c r="J3" s="73" t="s">
        <v>25</v>
      </c>
      <c r="K3" s="73" t="s">
        <v>49</v>
      </c>
    </row>
    <row r="4" spans="1:29" x14ac:dyDescent="0.35">
      <c r="B4" s="35" t="s">
        <v>52</v>
      </c>
      <c r="C4" s="36"/>
      <c r="D4" s="36"/>
      <c r="E4" s="37"/>
      <c r="F4" s="36"/>
      <c r="G4" s="36"/>
      <c r="H4" s="36"/>
    </row>
    <row r="5" spans="1:29" ht="13.15" customHeight="1" x14ac:dyDescent="0.35">
      <c r="B5" s="38"/>
      <c r="C5" s="38"/>
      <c r="D5" s="38"/>
      <c r="E5" s="38"/>
      <c r="F5" s="38"/>
      <c r="G5" s="39"/>
      <c r="H5" s="40"/>
      <c r="J5" s="73" t="s">
        <v>26</v>
      </c>
    </row>
    <row r="6" spans="1:29" x14ac:dyDescent="0.35">
      <c r="B6" s="29" t="s">
        <v>3</v>
      </c>
      <c r="C6" s="38"/>
      <c r="D6" s="38"/>
      <c r="E6" s="38"/>
      <c r="F6" s="38"/>
      <c r="G6" s="39"/>
      <c r="H6" s="40"/>
      <c r="J6" s="73" t="s">
        <v>27</v>
      </c>
    </row>
    <row r="7" spans="1:29" ht="8.25" customHeight="1" x14ac:dyDescent="0.35">
      <c r="B7" s="38"/>
      <c r="C7" s="38"/>
      <c r="D7" s="38"/>
      <c r="E7" s="38"/>
      <c r="F7" s="38"/>
      <c r="G7" s="39"/>
      <c r="H7" s="40"/>
      <c r="J7" s="73" t="s">
        <v>28</v>
      </c>
    </row>
    <row r="8" spans="1:29" s="29" customFormat="1" x14ac:dyDescent="0.35">
      <c r="A8" s="74"/>
      <c r="B8" s="41" t="s">
        <v>65</v>
      </c>
      <c r="C8" s="41"/>
      <c r="D8" s="41"/>
      <c r="E8" s="41" t="s">
        <v>4</v>
      </c>
      <c r="F8" s="42" t="s">
        <v>19</v>
      </c>
      <c r="G8" s="42" t="s">
        <v>24</v>
      </c>
      <c r="H8" s="43" t="s">
        <v>0</v>
      </c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</row>
    <row r="9" spans="1:29" s="38" customFormat="1" x14ac:dyDescent="0.35">
      <c r="A9" s="75"/>
      <c r="B9" s="44">
        <v>5</v>
      </c>
      <c r="C9" s="79" t="s">
        <v>48</v>
      </c>
      <c r="D9" s="46">
        <v>1</v>
      </c>
      <c r="E9" s="47"/>
      <c r="F9" s="45"/>
      <c r="G9" s="79"/>
      <c r="H9" s="53" t="s">
        <v>1</v>
      </c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</row>
    <row r="10" spans="1:29" s="38" customFormat="1" x14ac:dyDescent="0.35">
      <c r="A10" s="75"/>
      <c r="B10" s="49">
        <v>5</v>
      </c>
      <c r="C10" s="80" t="s">
        <v>48</v>
      </c>
      <c r="D10" s="51">
        <v>2</v>
      </c>
      <c r="E10" s="52"/>
      <c r="F10" s="50"/>
      <c r="G10" s="80"/>
      <c r="H10" s="53" t="s">
        <v>1</v>
      </c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</row>
    <row r="11" spans="1:29" s="38" customFormat="1" x14ac:dyDescent="0.35">
      <c r="A11" s="75"/>
      <c r="B11" s="49">
        <v>5</v>
      </c>
      <c r="C11" s="80" t="s">
        <v>48</v>
      </c>
      <c r="D11" s="51">
        <v>3</v>
      </c>
      <c r="E11" s="54"/>
      <c r="F11" s="50"/>
      <c r="G11" s="80"/>
      <c r="H11" s="53" t="s">
        <v>1</v>
      </c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</row>
    <row r="12" spans="1:29" s="38" customFormat="1" x14ac:dyDescent="0.35">
      <c r="A12" s="75"/>
      <c r="B12" s="49">
        <v>5</v>
      </c>
      <c r="C12" s="80" t="s">
        <v>48</v>
      </c>
      <c r="D12" s="51">
        <v>4</v>
      </c>
      <c r="E12" s="47"/>
      <c r="F12" s="45"/>
      <c r="G12" s="80"/>
      <c r="H12" s="53" t="s">
        <v>1</v>
      </c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</row>
    <row r="13" spans="1:29" s="38" customFormat="1" x14ac:dyDescent="0.35">
      <c r="A13" s="75"/>
      <c r="B13" s="49">
        <v>5</v>
      </c>
      <c r="C13" s="80" t="s">
        <v>48</v>
      </c>
      <c r="D13" s="51">
        <v>5</v>
      </c>
      <c r="E13" s="52"/>
      <c r="F13" s="50"/>
      <c r="G13" s="80"/>
      <c r="H13" s="53" t="s">
        <v>1</v>
      </c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</row>
    <row r="14" spans="1:29" hidden="1" x14ac:dyDescent="0.35">
      <c r="B14" s="55"/>
      <c r="C14" s="55"/>
      <c r="D14" s="55"/>
      <c r="E14" s="55"/>
      <c r="F14" s="55"/>
      <c r="G14" s="51"/>
      <c r="H14" s="56"/>
    </row>
    <row r="15" spans="1:29" hidden="1" x14ac:dyDescent="0.35">
      <c r="B15" s="57"/>
      <c r="C15" s="55"/>
      <c r="D15" s="55"/>
      <c r="E15" s="55"/>
      <c r="F15" s="55"/>
      <c r="G15" s="51"/>
      <c r="H15" s="56"/>
    </row>
    <row r="16" spans="1:29" ht="8.65" hidden="1" customHeight="1" x14ac:dyDescent="0.35">
      <c r="B16" s="55"/>
      <c r="C16" s="55"/>
      <c r="D16" s="55"/>
      <c r="E16" s="55"/>
      <c r="F16" s="55"/>
      <c r="G16" s="51"/>
      <c r="H16" s="56"/>
    </row>
    <row r="17" spans="2:8" ht="13.15" customHeight="1" x14ac:dyDescent="0.35">
      <c r="B17" s="91" t="s">
        <v>64</v>
      </c>
      <c r="C17" s="58"/>
      <c r="D17" s="58"/>
      <c r="E17" s="58"/>
      <c r="F17" s="58"/>
      <c r="G17" s="59"/>
      <c r="H17" s="60"/>
    </row>
    <row r="18" spans="2:8" x14ac:dyDescent="0.35">
      <c r="B18" s="29" t="s">
        <v>5</v>
      </c>
      <c r="C18" s="38"/>
      <c r="D18" s="38"/>
      <c r="E18" s="38"/>
      <c r="F18" s="38"/>
      <c r="G18" s="39"/>
      <c r="H18" s="40"/>
    </row>
    <row r="19" spans="2:8" ht="7.15" customHeight="1" x14ac:dyDescent="0.35">
      <c r="B19" s="38"/>
      <c r="C19" s="38"/>
      <c r="D19" s="38"/>
      <c r="E19" s="38"/>
      <c r="F19" s="38"/>
      <c r="G19" s="39"/>
      <c r="H19" s="40"/>
    </row>
    <row r="20" spans="2:8" x14ac:dyDescent="0.35">
      <c r="B20" s="41" t="s">
        <v>65</v>
      </c>
      <c r="C20" s="41"/>
      <c r="D20" s="41"/>
      <c r="E20" s="41" t="s">
        <v>4</v>
      </c>
      <c r="F20" s="42" t="s">
        <v>19</v>
      </c>
      <c r="G20" s="42" t="s">
        <v>24</v>
      </c>
      <c r="H20" s="43" t="s">
        <v>0</v>
      </c>
    </row>
    <row r="21" spans="2:8" x14ac:dyDescent="0.35">
      <c r="B21" s="44">
        <v>5</v>
      </c>
      <c r="C21" s="79" t="s">
        <v>48</v>
      </c>
      <c r="D21" s="46">
        <v>1</v>
      </c>
      <c r="E21" s="47"/>
      <c r="F21" s="45"/>
      <c r="G21" s="79"/>
      <c r="H21" s="48" t="s">
        <v>1</v>
      </c>
    </row>
    <row r="22" spans="2:8" x14ac:dyDescent="0.35">
      <c r="B22" s="49">
        <v>5</v>
      </c>
      <c r="C22" s="80" t="s">
        <v>48</v>
      </c>
      <c r="D22" s="51">
        <v>2</v>
      </c>
      <c r="E22" s="52"/>
      <c r="F22" s="50"/>
      <c r="G22" s="80"/>
      <c r="H22" s="53" t="s">
        <v>1</v>
      </c>
    </row>
    <row r="23" spans="2:8" x14ac:dyDescent="0.35">
      <c r="B23" s="49">
        <v>5</v>
      </c>
      <c r="C23" s="80" t="s">
        <v>48</v>
      </c>
      <c r="D23" s="51">
        <v>3</v>
      </c>
      <c r="E23" s="54"/>
      <c r="F23" s="50"/>
      <c r="G23" s="80"/>
      <c r="H23" s="53" t="s">
        <v>1</v>
      </c>
    </row>
    <row r="24" spans="2:8" x14ac:dyDescent="0.35">
      <c r="B24" s="49">
        <v>5</v>
      </c>
      <c r="C24" s="80" t="s">
        <v>48</v>
      </c>
      <c r="D24" s="51">
        <v>4</v>
      </c>
      <c r="E24" s="47"/>
      <c r="F24" s="45"/>
      <c r="G24" s="80"/>
      <c r="H24" s="53" t="s">
        <v>1</v>
      </c>
    </row>
    <row r="25" spans="2:8" ht="13.9" customHeight="1" x14ac:dyDescent="0.35">
      <c r="B25" s="49">
        <v>5</v>
      </c>
      <c r="C25" s="80" t="s">
        <v>48</v>
      </c>
      <c r="D25" s="51">
        <v>5</v>
      </c>
      <c r="E25" s="52"/>
      <c r="F25" s="50"/>
      <c r="G25" s="80"/>
      <c r="H25" s="53" t="s">
        <v>1</v>
      </c>
    </row>
    <row r="26" spans="2:8" hidden="1" x14ac:dyDescent="0.35">
      <c r="B26" s="57"/>
      <c r="C26" s="57"/>
      <c r="D26" s="57"/>
      <c r="E26" s="57"/>
      <c r="F26" s="57"/>
      <c r="G26" s="61"/>
      <c r="H26" s="62"/>
    </row>
    <row r="27" spans="2:8" hidden="1" x14ac:dyDescent="0.35">
      <c r="B27" s="55"/>
      <c r="C27" s="63"/>
      <c r="D27" s="63"/>
      <c r="E27" s="63"/>
      <c r="F27" s="64"/>
      <c r="G27" s="51"/>
      <c r="H27" s="56"/>
    </row>
    <row r="28" spans="2:8" hidden="1" x14ac:dyDescent="0.35">
      <c r="B28" s="55"/>
      <c r="C28" s="63"/>
      <c r="D28" s="63"/>
      <c r="E28" s="63"/>
      <c r="F28" s="64"/>
      <c r="G28" s="51"/>
      <c r="H28" s="56"/>
    </row>
    <row r="29" spans="2:8" x14ac:dyDescent="0.35">
      <c r="B29" s="91" t="s">
        <v>64</v>
      </c>
      <c r="C29" s="66"/>
      <c r="D29" s="66"/>
      <c r="E29" s="66"/>
      <c r="F29" s="67"/>
      <c r="G29" s="68"/>
      <c r="H29" s="69"/>
    </row>
    <row r="30" spans="2:8" x14ac:dyDescent="0.35">
      <c r="B30" s="29" t="s">
        <v>6</v>
      </c>
      <c r="C30" s="38"/>
      <c r="D30" s="38"/>
      <c r="E30" s="38"/>
      <c r="F30" s="38"/>
      <c r="G30" s="39"/>
      <c r="H30" s="40"/>
    </row>
    <row r="31" spans="2:8" ht="7.5" customHeight="1" x14ac:dyDescent="0.35">
      <c r="B31" s="38"/>
      <c r="C31" s="38"/>
      <c r="D31" s="38"/>
      <c r="E31" s="38"/>
      <c r="F31" s="38"/>
      <c r="G31" s="39"/>
      <c r="H31" s="40"/>
    </row>
    <row r="32" spans="2:8" x14ac:dyDescent="0.35">
      <c r="B32" s="41" t="s">
        <v>65</v>
      </c>
      <c r="C32" s="41"/>
      <c r="D32" s="41"/>
      <c r="E32" s="41" t="s">
        <v>4</v>
      </c>
      <c r="F32" s="42" t="s">
        <v>19</v>
      </c>
      <c r="G32" s="42" t="s">
        <v>24</v>
      </c>
      <c r="H32" s="43" t="s">
        <v>0</v>
      </c>
    </row>
    <row r="33" spans="2:8" ht="15.4" customHeight="1" x14ac:dyDescent="0.35">
      <c r="B33" s="44">
        <v>5</v>
      </c>
      <c r="C33" s="79" t="s">
        <v>48</v>
      </c>
      <c r="D33" s="46">
        <v>1</v>
      </c>
      <c r="E33" s="47"/>
      <c r="F33" s="45"/>
      <c r="G33" s="79"/>
      <c r="H33" s="48" t="s">
        <v>1</v>
      </c>
    </row>
    <row r="34" spans="2:8" x14ac:dyDescent="0.35">
      <c r="B34" s="49">
        <v>5</v>
      </c>
      <c r="C34" s="80" t="s">
        <v>48</v>
      </c>
      <c r="D34" s="51">
        <v>2</v>
      </c>
      <c r="E34" s="52"/>
      <c r="F34" s="50"/>
      <c r="G34" s="80"/>
      <c r="H34" s="53" t="s">
        <v>1</v>
      </c>
    </row>
    <row r="35" spans="2:8" x14ac:dyDescent="0.35">
      <c r="B35" s="49">
        <v>5</v>
      </c>
      <c r="C35" s="80" t="s">
        <v>48</v>
      </c>
      <c r="D35" s="51">
        <v>3</v>
      </c>
      <c r="E35" s="54"/>
      <c r="F35" s="50"/>
      <c r="G35" s="80"/>
      <c r="H35" s="53" t="s">
        <v>1</v>
      </c>
    </row>
    <row r="36" spans="2:8" x14ac:dyDescent="0.35">
      <c r="B36" s="49">
        <v>5</v>
      </c>
      <c r="C36" s="80" t="s">
        <v>48</v>
      </c>
      <c r="D36" s="51">
        <v>4</v>
      </c>
      <c r="E36" s="47"/>
      <c r="F36" s="45"/>
      <c r="G36" s="80"/>
      <c r="H36" s="53" t="s">
        <v>1</v>
      </c>
    </row>
    <row r="37" spans="2:8" x14ac:dyDescent="0.35">
      <c r="B37" s="49">
        <v>5</v>
      </c>
      <c r="C37" s="80" t="s">
        <v>48</v>
      </c>
      <c r="D37" s="51">
        <v>5</v>
      </c>
      <c r="E37" s="52"/>
      <c r="F37" s="50"/>
      <c r="G37" s="80"/>
      <c r="H37" s="53" t="s">
        <v>1</v>
      </c>
    </row>
    <row r="38" spans="2:8" hidden="1" x14ac:dyDescent="0.35">
      <c r="B38" s="55"/>
      <c r="C38" s="63"/>
      <c r="D38" s="63"/>
      <c r="E38" s="63"/>
      <c r="F38" s="64"/>
      <c r="G38" s="51"/>
      <c r="H38" s="56"/>
    </row>
    <row r="39" spans="2:8" hidden="1" x14ac:dyDescent="0.35">
      <c r="B39" s="55"/>
      <c r="C39" s="63"/>
      <c r="D39" s="63"/>
      <c r="E39" s="63"/>
      <c r="F39" s="64"/>
      <c r="G39" s="51"/>
      <c r="H39" s="56"/>
    </row>
    <row r="40" spans="2:8" ht="7.9" hidden="1" customHeight="1" x14ac:dyDescent="0.35">
      <c r="B40" s="55"/>
      <c r="C40" s="55"/>
      <c r="D40" s="55"/>
      <c r="E40" s="55"/>
      <c r="F40" s="55"/>
      <c r="G40" s="51"/>
      <c r="H40" s="56"/>
    </row>
    <row r="41" spans="2:8" x14ac:dyDescent="0.35">
      <c r="B41" s="91" t="s">
        <v>64</v>
      </c>
      <c r="C41" s="65"/>
      <c r="D41" s="65"/>
      <c r="E41" s="65"/>
      <c r="F41" s="65"/>
      <c r="G41" s="68"/>
      <c r="H41" s="69"/>
    </row>
    <row r="42" spans="2:8" x14ac:dyDescent="0.35">
      <c r="B42" s="29" t="s">
        <v>7</v>
      </c>
      <c r="C42" s="38"/>
      <c r="D42" s="38"/>
      <c r="E42" s="38"/>
      <c r="F42" s="38"/>
      <c r="G42" s="39"/>
      <c r="H42" s="40"/>
    </row>
    <row r="43" spans="2:8" ht="7.9" customHeight="1" x14ac:dyDescent="0.35">
      <c r="B43" s="38"/>
      <c r="C43" s="38"/>
      <c r="D43" s="38"/>
      <c r="E43" s="38"/>
      <c r="F43" s="38"/>
      <c r="G43" s="39"/>
      <c r="H43" s="40"/>
    </row>
    <row r="44" spans="2:8" x14ac:dyDescent="0.35">
      <c r="B44" s="41" t="s">
        <v>65</v>
      </c>
      <c r="C44" s="41"/>
      <c r="D44" s="41"/>
      <c r="E44" s="41" t="s">
        <v>4</v>
      </c>
      <c r="F44" s="42" t="s">
        <v>19</v>
      </c>
      <c r="G44" s="42" t="s">
        <v>24</v>
      </c>
      <c r="H44" s="43" t="s">
        <v>0</v>
      </c>
    </row>
    <row r="45" spans="2:8" x14ac:dyDescent="0.35">
      <c r="B45" s="44">
        <v>5</v>
      </c>
      <c r="C45" s="79" t="s">
        <v>48</v>
      </c>
      <c r="D45" s="46">
        <v>1</v>
      </c>
      <c r="E45" s="47"/>
      <c r="F45" s="45"/>
      <c r="G45" s="79"/>
      <c r="H45" s="48" t="s">
        <v>1</v>
      </c>
    </row>
    <row r="46" spans="2:8" x14ac:dyDescent="0.35">
      <c r="B46" s="49">
        <v>5</v>
      </c>
      <c r="C46" s="80" t="s">
        <v>48</v>
      </c>
      <c r="D46" s="51">
        <v>2</v>
      </c>
      <c r="E46" s="52"/>
      <c r="F46" s="50"/>
      <c r="G46" s="80"/>
      <c r="H46" s="53" t="s">
        <v>1</v>
      </c>
    </row>
    <row r="47" spans="2:8" x14ac:dyDescent="0.35">
      <c r="B47" s="49">
        <v>5</v>
      </c>
      <c r="C47" s="80" t="s">
        <v>48</v>
      </c>
      <c r="D47" s="51">
        <v>3</v>
      </c>
      <c r="E47" s="54"/>
      <c r="F47" s="50"/>
      <c r="G47" s="80"/>
      <c r="H47" s="53" t="s">
        <v>1</v>
      </c>
    </row>
    <row r="48" spans="2:8" x14ac:dyDescent="0.35">
      <c r="B48" s="49">
        <v>5</v>
      </c>
      <c r="C48" s="80" t="s">
        <v>48</v>
      </c>
      <c r="D48" s="51">
        <v>4</v>
      </c>
      <c r="E48" s="47"/>
      <c r="F48" s="45"/>
      <c r="G48" s="80"/>
      <c r="H48" s="53" t="s">
        <v>1</v>
      </c>
    </row>
    <row r="49" spans="2:8" x14ac:dyDescent="0.35">
      <c r="B49" s="49">
        <v>5</v>
      </c>
      <c r="C49" s="80" t="s">
        <v>48</v>
      </c>
      <c r="D49" s="51">
        <v>5</v>
      </c>
      <c r="E49" s="52"/>
      <c r="F49" s="50"/>
      <c r="G49" s="80"/>
      <c r="H49" s="53" t="s">
        <v>1</v>
      </c>
    </row>
    <row r="50" spans="2:8" x14ac:dyDescent="0.35">
      <c r="B50" s="91" t="s">
        <v>64</v>
      </c>
      <c r="C50" s="70"/>
      <c r="D50" s="70"/>
      <c r="E50" s="70"/>
      <c r="F50" s="70"/>
      <c r="G50" s="71"/>
      <c r="H50" s="72"/>
    </row>
    <row r="51" spans="2:8" x14ac:dyDescent="0.35">
      <c r="B51" s="101" t="s">
        <v>51</v>
      </c>
      <c r="C51" s="101"/>
      <c r="D51" s="101"/>
      <c r="E51" s="101"/>
      <c r="F51" s="101"/>
      <c r="G51" s="101"/>
      <c r="H51" s="101"/>
    </row>
    <row r="52" spans="2:8" x14ac:dyDescent="0.35">
      <c r="B52" s="100" t="s">
        <v>53</v>
      </c>
      <c r="C52" s="100"/>
      <c r="D52" s="100"/>
      <c r="E52" s="100"/>
      <c r="F52" s="100"/>
      <c r="G52" s="100"/>
      <c r="H52" s="100"/>
    </row>
    <row r="53" spans="2:8" s="73" customFormat="1" x14ac:dyDescent="0.35">
      <c r="G53" s="76"/>
      <c r="H53" s="77"/>
    </row>
    <row r="54" spans="2:8" s="73" customFormat="1" x14ac:dyDescent="0.35">
      <c r="G54" s="76"/>
      <c r="H54" s="77"/>
    </row>
    <row r="55" spans="2:8" s="73" customFormat="1" x14ac:dyDescent="0.35">
      <c r="G55" s="76"/>
      <c r="H55" s="77"/>
    </row>
    <row r="56" spans="2:8" s="73" customFormat="1" x14ac:dyDescent="0.35">
      <c r="G56" s="76"/>
      <c r="H56" s="77"/>
    </row>
    <row r="57" spans="2:8" s="73" customFormat="1" x14ac:dyDescent="0.35">
      <c r="G57" s="76"/>
      <c r="H57" s="77"/>
    </row>
    <row r="58" spans="2:8" s="73" customFormat="1" x14ac:dyDescent="0.35">
      <c r="G58" s="76"/>
      <c r="H58" s="77"/>
    </row>
    <row r="59" spans="2:8" s="73" customFormat="1" x14ac:dyDescent="0.35">
      <c r="G59" s="76"/>
      <c r="H59" s="77"/>
    </row>
    <row r="60" spans="2:8" s="73" customFormat="1" x14ac:dyDescent="0.35">
      <c r="G60" s="76"/>
      <c r="H60" s="77"/>
    </row>
    <row r="61" spans="2:8" s="73" customFormat="1" x14ac:dyDescent="0.35">
      <c r="G61" s="76"/>
      <c r="H61" s="77"/>
    </row>
    <row r="62" spans="2:8" s="73" customFormat="1" x14ac:dyDescent="0.35">
      <c r="G62" s="76"/>
      <c r="H62" s="77"/>
    </row>
    <row r="63" spans="2:8" s="73" customFormat="1" x14ac:dyDescent="0.35">
      <c r="G63" s="76"/>
      <c r="H63" s="77"/>
    </row>
    <row r="64" spans="2:8" s="73" customFormat="1" x14ac:dyDescent="0.35">
      <c r="G64" s="76"/>
      <c r="H64" s="77"/>
    </row>
    <row r="65" spans="7:8" s="73" customFormat="1" x14ac:dyDescent="0.35">
      <c r="G65" s="76"/>
      <c r="H65" s="77"/>
    </row>
    <row r="66" spans="7:8" s="73" customFormat="1" x14ac:dyDescent="0.35">
      <c r="G66" s="76"/>
      <c r="H66" s="77"/>
    </row>
    <row r="67" spans="7:8" s="73" customFormat="1" x14ac:dyDescent="0.35">
      <c r="G67" s="76"/>
      <c r="H67" s="77"/>
    </row>
    <row r="68" spans="7:8" s="73" customFormat="1" x14ac:dyDescent="0.35">
      <c r="G68" s="76"/>
      <c r="H68" s="77"/>
    </row>
    <row r="69" spans="7:8" s="73" customFormat="1" x14ac:dyDescent="0.35">
      <c r="G69" s="76"/>
      <c r="H69" s="77"/>
    </row>
    <row r="70" spans="7:8" s="73" customFormat="1" x14ac:dyDescent="0.35">
      <c r="G70" s="76"/>
      <c r="H70" s="77"/>
    </row>
    <row r="71" spans="7:8" s="73" customFormat="1" x14ac:dyDescent="0.35">
      <c r="G71" s="76"/>
      <c r="H71" s="77"/>
    </row>
    <row r="72" spans="7:8" s="73" customFormat="1" x14ac:dyDescent="0.35">
      <c r="G72" s="76"/>
      <c r="H72" s="77"/>
    </row>
    <row r="73" spans="7:8" s="73" customFormat="1" x14ac:dyDescent="0.35">
      <c r="G73" s="76"/>
      <c r="H73" s="77"/>
    </row>
    <row r="74" spans="7:8" s="73" customFormat="1" x14ac:dyDescent="0.35">
      <c r="G74" s="76"/>
      <c r="H74" s="77"/>
    </row>
    <row r="75" spans="7:8" s="73" customFormat="1" x14ac:dyDescent="0.35">
      <c r="G75" s="76"/>
      <c r="H75" s="77"/>
    </row>
    <row r="76" spans="7:8" s="73" customFormat="1" x14ac:dyDescent="0.35">
      <c r="G76" s="76"/>
      <c r="H76" s="77"/>
    </row>
    <row r="77" spans="7:8" s="73" customFormat="1" x14ac:dyDescent="0.35">
      <c r="G77" s="76"/>
      <c r="H77" s="77"/>
    </row>
    <row r="78" spans="7:8" s="73" customFormat="1" x14ac:dyDescent="0.35">
      <c r="G78" s="76"/>
      <c r="H78" s="77"/>
    </row>
    <row r="79" spans="7:8" s="73" customFormat="1" x14ac:dyDescent="0.35">
      <c r="G79" s="76"/>
      <c r="H79" s="77"/>
    </row>
    <row r="80" spans="7:8" s="73" customFormat="1" x14ac:dyDescent="0.35">
      <c r="G80" s="76"/>
      <c r="H80" s="77"/>
    </row>
    <row r="81" spans="7:8" s="73" customFormat="1" x14ac:dyDescent="0.35">
      <c r="G81" s="76"/>
      <c r="H81" s="77"/>
    </row>
    <row r="82" spans="7:8" s="73" customFormat="1" x14ac:dyDescent="0.35">
      <c r="G82" s="76"/>
      <c r="H82" s="77"/>
    </row>
    <row r="83" spans="7:8" s="73" customFormat="1" x14ac:dyDescent="0.35">
      <c r="G83" s="76"/>
      <c r="H83" s="77"/>
    </row>
    <row r="84" spans="7:8" s="73" customFormat="1" x14ac:dyDescent="0.35">
      <c r="G84" s="76"/>
      <c r="H84" s="77"/>
    </row>
    <row r="85" spans="7:8" s="73" customFormat="1" x14ac:dyDescent="0.35">
      <c r="G85" s="76"/>
      <c r="H85" s="77"/>
    </row>
    <row r="86" spans="7:8" s="73" customFormat="1" x14ac:dyDescent="0.35">
      <c r="G86" s="76"/>
      <c r="H86" s="77"/>
    </row>
    <row r="87" spans="7:8" s="73" customFormat="1" x14ac:dyDescent="0.35">
      <c r="G87" s="76"/>
      <c r="H87" s="77"/>
    </row>
    <row r="88" spans="7:8" s="73" customFormat="1" x14ac:dyDescent="0.35">
      <c r="G88" s="76"/>
      <c r="H88" s="77"/>
    </row>
    <row r="89" spans="7:8" s="73" customFormat="1" x14ac:dyDescent="0.35">
      <c r="G89" s="76"/>
      <c r="H89" s="77"/>
    </row>
    <row r="90" spans="7:8" s="73" customFormat="1" x14ac:dyDescent="0.35">
      <c r="G90" s="76"/>
      <c r="H90" s="77"/>
    </row>
    <row r="91" spans="7:8" s="73" customFormat="1" x14ac:dyDescent="0.35">
      <c r="G91" s="76"/>
      <c r="H91" s="77"/>
    </row>
    <row r="92" spans="7:8" s="73" customFormat="1" x14ac:dyDescent="0.35">
      <c r="G92" s="76"/>
      <c r="H92" s="77"/>
    </row>
    <row r="93" spans="7:8" s="73" customFormat="1" x14ac:dyDescent="0.35">
      <c r="G93" s="76"/>
      <c r="H93" s="77"/>
    </row>
    <row r="94" spans="7:8" s="73" customFormat="1" x14ac:dyDescent="0.35">
      <c r="G94" s="76"/>
      <c r="H94" s="77"/>
    </row>
    <row r="95" spans="7:8" s="73" customFormat="1" x14ac:dyDescent="0.35">
      <c r="G95" s="76"/>
      <c r="H95" s="77"/>
    </row>
    <row r="96" spans="7:8" s="73" customFormat="1" x14ac:dyDescent="0.35">
      <c r="G96" s="76"/>
      <c r="H96" s="77"/>
    </row>
    <row r="97" spans="7:8" s="73" customFormat="1" x14ac:dyDescent="0.35">
      <c r="G97" s="76"/>
      <c r="H97" s="77"/>
    </row>
    <row r="98" spans="7:8" s="73" customFormat="1" x14ac:dyDescent="0.35">
      <c r="G98" s="76"/>
      <c r="H98" s="77"/>
    </row>
    <row r="99" spans="7:8" s="73" customFormat="1" x14ac:dyDescent="0.35">
      <c r="G99" s="76"/>
      <c r="H99" s="77"/>
    </row>
    <row r="100" spans="7:8" s="73" customFormat="1" x14ac:dyDescent="0.35">
      <c r="G100" s="76"/>
      <c r="H100" s="77"/>
    </row>
    <row r="101" spans="7:8" s="73" customFormat="1" x14ac:dyDescent="0.35">
      <c r="G101" s="76"/>
      <c r="H101" s="77"/>
    </row>
    <row r="102" spans="7:8" s="73" customFormat="1" x14ac:dyDescent="0.35">
      <c r="G102" s="76"/>
      <c r="H102" s="77"/>
    </row>
    <row r="103" spans="7:8" s="73" customFormat="1" x14ac:dyDescent="0.35">
      <c r="G103" s="76"/>
      <c r="H103" s="77"/>
    </row>
    <row r="104" spans="7:8" s="73" customFormat="1" x14ac:dyDescent="0.35">
      <c r="G104" s="76"/>
      <c r="H104" s="77"/>
    </row>
    <row r="105" spans="7:8" s="73" customFormat="1" x14ac:dyDescent="0.35">
      <c r="G105" s="76"/>
      <c r="H105" s="77"/>
    </row>
    <row r="106" spans="7:8" s="73" customFormat="1" x14ac:dyDescent="0.35">
      <c r="G106" s="76"/>
      <c r="H106" s="77"/>
    </row>
    <row r="107" spans="7:8" s="73" customFormat="1" x14ac:dyDescent="0.35">
      <c r="G107" s="76"/>
      <c r="H107" s="77"/>
    </row>
    <row r="108" spans="7:8" s="73" customFormat="1" x14ac:dyDescent="0.35">
      <c r="G108" s="76"/>
      <c r="H108" s="77"/>
    </row>
    <row r="109" spans="7:8" s="73" customFormat="1" x14ac:dyDescent="0.35">
      <c r="G109" s="76"/>
      <c r="H109" s="77"/>
    </row>
    <row r="110" spans="7:8" s="73" customFormat="1" x14ac:dyDescent="0.35">
      <c r="G110" s="76"/>
      <c r="H110" s="77"/>
    </row>
    <row r="111" spans="7:8" s="73" customFormat="1" x14ac:dyDescent="0.35">
      <c r="G111" s="76"/>
      <c r="H111" s="77"/>
    </row>
    <row r="112" spans="7:8" s="73" customFormat="1" x14ac:dyDescent="0.35">
      <c r="G112" s="76"/>
      <c r="H112" s="77"/>
    </row>
    <row r="113" spans="7:8" s="73" customFormat="1" x14ac:dyDescent="0.35">
      <c r="G113" s="76"/>
      <c r="H113" s="77"/>
    </row>
    <row r="114" spans="7:8" s="73" customFormat="1" x14ac:dyDescent="0.35">
      <c r="G114" s="76"/>
      <c r="H114" s="77"/>
    </row>
    <row r="115" spans="7:8" s="73" customFormat="1" x14ac:dyDescent="0.35">
      <c r="G115" s="76"/>
      <c r="H115" s="77"/>
    </row>
    <row r="116" spans="7:8" s="73" customFormat="1" x14ac:dyDescent="0.35">
      <c r="G116" s="76"/>
      <c r="H116" s="77"/>
    </row>
    <row r="117" spans="7:8" s="73" customFormat="1" x14ac:dyDescent="0.35">
      <c r="G117" s="76"/>
      <c r="H117" s="77"/>
    </row>
    <row r="118" spans="7:8" s="73" customFormat="1" x14ac:dyDescent="0.35">
      <c r="G118" s="76"/>
      <c r="H118" s="77"/>
    </row>
    <row r="119" spans="7:8" s="73" customFormat="1" x14ac:dyDescent="0.35">
      <c r="G119" s="76"/>
      <c r="H119" s="77"/>
    </row>
    <row r="120" spans="7:8" s="73" customFormat="1" x14ac:dyDescent="0.35">
      <c r="G120" s="76"/>
      <c r="H120" s="77"/>
    </row>
    <row r="121" spans="7:8" s="73" customFormat="1" x14ac:dyDescent="0.35">
      <c r="G121" s="76"/>
      <c r="H121" s="77"/>
    </row>
    <row r="122" spans="7:8" s="73" customFormat="1" x14ac:dyDescent="0.35">
      <c r="G122" s="76"/>
      <c r="H122" s="77"/>
    </row>
    <row r="123" spans="7:8" s="73" customFormat="1" x14ac:dyDescent="0.35">
      <c r="G123" s="76"/>
      <c r="H123" s="77"/>
    </row>
    <row r="124" spans="7:8" s="73" customFormat="1" x14ac:dyDescent="0.35">
      <c r="G124" s="76"/>
      <c r="H124" s="77"/>
    </row>
    <row r="125" spans="7:8" s="73" customFormat="1" x14ac:dyDescent="0.35">
      <c r="G125" s="76"/>
      <c r="H125" s="77"/>
    </row>
    <row r="126" spans="7:8" s="73" customFormat="1" x14ac:dyDescent="0.35">
      <c r="G126" s="76"/>
      <c r="H126" s="77"/>
    </row>
    <row r="127" spans="7:8" s="73" customFormat="1" x14ac:dyDescent="0.35">
      <c r="G127" s="76"/>
      <c r="H127" s="77"/>
    </row>
    <row r="128" spans="7:8" s="73" customFormat="1" x14ac:dyDescent="0.35">
      <c r="G128" s="76"/>
      <c r="H128" s="77"/>
    </row>
    <row r="129" spans="7:8" s="73" customFormat="1" x14ac:dyDescent="0.35">
      <c r="G129" s="76"/>
      <c r="H129" s="77"/>
    </row>
    <row r="130" spans="7:8" s="73" customFormat="1" x14ac:dyDescent="0.35">
      <c r="G130" s="76"/>
      <c r="H130" s="77"/>
    </row>
    <row r="131" spans="7:8" s="73" customFormat="1" x14ac:dyDescent="0.35">
      <c r="G131" s="76"/>
      <c r="H131" s="77"/>
    </row>
    <row r="132" spans="7:8" s="73" customFormat="1" x14ac:dyDescent="0.35">
      <c r="G132" s="76"/>
      <c r="H132" s="77"/>
    </row>
    <row r="133" spans="7:8" s="73" customFormat="1" x14ac:dyDescent="0.35">
      <c r="G133" s="76"/>
      <c r="H133" s="77"/>
    </row>
    <row r="134" spans="7:8" s="73" customFormat="1" x14ac:dyDescent="0.35">
      <c r="G134" s="76"/>
      <c r="H134" s="77"/>
    </row>
    <row r="135" spans="7:8" s="73" customFormat="1" x14ac:dyDescent="0.35">
      <c r="G135" s="76"/>
      <c r="H135" s="77"/>
    </row>
    <row r="136" spans="7:8" s="73" customFormat="1" x14ac:dyDescent="0.35">
      <c r="G136" s="76"/>
      <c r="H136" s="77"/>
    </row>
    <row r="137" spans="7:8" s="73" customFormat="1" x14ac:dyDescent="0.35">
      <c r="G137" s="76"/>
      <c r="H137" s="77"/>
    </row>
    <row r="138" spans="7:8" s="73" customFormat="1" x14ac:dyDescent="0.35">
      <c r="G138" s="76"/>
      <c r="H138" s="77"/>
    </row>
    <row r="139" spans="7:8" s="73" customFormat="1" x14ac:dyDescent="0.35">
      <c r="G139" s="76"/>
      <c r="H139" s="77"/>
    </row>
    <row r="140" spans="7:8" s="73" customFormat="1" x14ac:dyDescent="0.35">
      <c r="G140" s="76"/>
      <c r="H140" s="77"/>
    </row>
    <row r="141" spans="7:8" s="73" customFormat="1" x14ac:dyDescent="0.35">
      <c r="G141" s="76"/>
      <c r="H141" s="77"/>
    </row>
    <row r="142" spans="7:8" s="73" customFormat="1" x14ac:dyDescent="0.35">
      <c r="G142" s="76"/>
      <c r="H142" s="77"/>
    </row>
    <row r="143" spans="7:8" s="73" customFormat="1" x14ac:dyDescent="0.35">
      <c r="G143" s="76"/>
      <c r="H143" s="77"/>
    </row>
    <row r="144" spans="7:8" s="73" customFormat="1" x14ac:dyDescent="0.35">
      <c r="G144" s="76"/>
      <c r="H144" s="77"/>
    </row>
    <row r="145" spans="7:8" s="73" customFormat="1" x14ac:dyDescent="0.35">
      <c r="G145" s="76"/>
      <c r="H145" s="77"/>
    </row>
    <row r="146" spans="7:8" s="73" customFormat="1" x14ac:dyDescent="0.35">
      <c r="G146" s="76"/>
      <c r="H146" s="77"/>
    </row>
    <row r="147" spans="7:8" s="73" customFormat="1" x14ac:dyDescent="0.35">
      <c r="G147" s="76"/>
      <c r="H147" s="77"/>
    </row>
    <row r="148" spans="7:8" s="73" customFormat="1" x14ac:dyDescent="0.35">
      <c r="G148" s="76"/>
      <c r="H148" s="77"/>
    </row>
    <row r="149" spans="7:8" s="73" customFormat="1" x14ac:dyDescent="0.35">
      <c r="G149" s="76"/>
      <c r="H149" s="77"/>
    </row>
    <row r="150" spans="7:8" s="73" customFormat="1" x14ac:dyDescent="0.35">
      <c r="G150" s="76"/>
      <c r="H150" s="77"/>
    </row>
    <row r="151" spans="7:8" s="73" customFormat="1" x14ac:dyDescent="0.35">
      <c r="G151" s="76"/>
      <c r="H151" s="77"/>
    </row>
    <row r="152" spans="7:8" s="73" customFormat="1" x14ac:dyDescent="0.35">
      <c r="G152" s="76"/>
      <c r="H152" s="77"/>
    </row>
    <row r="153" spans="7:8" s="73" customFormat="1" x14ac:dyDescent="0.35">
      <c r="G153" s="76"/>
      <c r="H153" s="77"/>
    </row>
    <row r="154" spans="7:8" s="73" customFormat="1" x14ac:dyDescent="0.35">
      <c r="G154" s="76"/>
      <c r="H154" s="77"/>
    </row>
    <row r="155" spans="7:8" s="73" customFormat="1" x14ac:dyDescent="0.35">
      <c r="G155" s="76"/>
      <c r="H155" s="77"/>
    </row>
    <row r="156" spans="7:8" s="73" customFormat="1" x14ac:dyDescent="0.35">
      <c r="G156" s="76"/>
      <c r="H156" s="77"/>
    </row>
    <row r="157" spans="7:8" s="73" customFormat="1" x14ac:dyDescent="0.35">
      <c r="G157" s="76"/>
      <c r="H157" s="77"/>
    </row>
    <row r="158" spans="7:8" s="73" customFormat="1" x14ac:dyDescent="0.35">
      <c r="G158" s="76"/>
      <c r="H158" s="77"/>
    </row>
    <row r="159" spans="7:8" s="73" customFormat="1" x14ac:dyDescent="0.35">
      <c r="G159" s="76"/>
      <c r="H159" s="77"/>
    </row>
    <row r="160" spans="7:8" s="73" customFormat="1" x14ac:dyDescent="0.35">
      <c r="G160" s="76"/>
      <c r="H160" s="77"/>
    </row>
    <row r="161" spans="7:8" s="73" customFormat="1" x14ac:dyDescent="0.35">
      <c r="G161" s="76"/>
      <c r="H161" s="77"/>
    </row>
    <row r="162" spans="7:8" s="73" customFormat="1" x14ac:dyDescent="0.35">
      <c r="G162" s="76"/>
      <c r="H162" s="77"/>
    </row>
    <row r="163" spans="7:8" s="73" customFormat="1" x14ac:dyDescent="0.35">
      <c r="G163" s="76"/>
      <c r="H163" s="77"/>
    </row>
    <row r="164" spans="7:8" s="73" customFormat="1" x14ac:dyDescent="0.35">
      <c r="G164" s="76"/>
      <c r="H164" s="77"/>
    </row>
    <row r="165" spans="7:8" s="73" customFormat="1" x14ac:dyDescent="0.35">
      <c r="G165" s="76"/>
      <c r="H165" s="77"/>
    </row>
    <row r="166" spans="7:8" s="73" customFormat="1" x14ac:dyDescent="0.35">
      <c r="G166" s="76"/>
      <c r="H166" s="77"/>
    </row>
    <row r="167" spans="7:8" s="73" customFormat="1" x14ac:dyDescent="0.35">
      <c r="G167" s="76"/>
      <c r="H167" s="77"/>
    </row>
    <row r="168" spans="7:8" s="73" customFormat="1" x14ac:dyDescent="0.35">
      <c r="G168" s="76"/>
      <c r="H168" s="77"/>
    </row>
    <row r="169" spans="7:8" s="73" customFormat="1" x14ac:dyDescent="0.35">
      <c r="G169" s="76"/>
      <c r="H169" s="77"/>
    </row>
    <row r="170" spans="7:8" s="73" customFormat="1" x14ac:dyDescent="0.35">
      <c r="G170" s="76"/>
      <c r="H170" s="77"/>
    </row>
    <row r="171" spans="7:8" s="73" customFormat="1" x14ac:dyDescent="0.35">
      <c r="G171" s="76"/>
      <c r="H171" s="77"/>
    </row>
    <row r="172" spans="7:8" s="73" customFormat="1" x14ac:dyDescent="0.35">
      <c r="G172" s="76"/>
      <c r="H172" s="77"/>
    </row>
    <row r="173" spans="7:8" s="73" customFormat="1" x14ac:dyDescent="0.35">
      <c r="G173" s="76"/>
      <c r="H173" s="77"/>
    </row>
    <row r="174" spans="7:8" s="73" customFormat="1" x14ac:dyDescent="0.35">
      <c r="G174" s="76"/>
      <c r="H174" s="77"/>
    </row>
    <row r="175" spans="7:8" s="73" customFormat="1" x14ac:dyDescent="0.35">
      <c r="G175" s="76"/>
      <c r="H175" s="77"/>
    </row>
    <row r="176" spans="7:8" s="73" customFormat="1" x14ac:dyDescent="0.35">
      <c r="G176" s="76"/>
      <c r="H176" s="77"/>
    </row>
    <row r="177" spans="7:8" s="73" customFormat="1" x14ac:dyDescent="0.35">
      <c r="G177" s="76"/>
      <c r="H177" s="77"/>
    </row>
    <row r="178" spans="7:8" s="73" customFormat="1" x14ac:dyDescent="0.35">
      <c r="G178" s="76"/>
      <c r="H178" s="77"/>
    </row>
    <row r="179" spans="7:8" s="73" customFormat="1" x14ac:dyDescent="0.35">
      <c r="G179" s="76"/>
      <c r="H179" s="77"/>
    </row>
    <row r="180" spans="7:8" s="73" customFormat="1" x14ac:dyDescent="0.35">
      <c r="G180" s="76"/>
      <c r="H180" s="77"/>
    </row>
    <row r="181" spans="7:8" s="73" customFormat="1" x14ac:dyDescent="0.35">
      <c r="G181" s="76"/>
      <c r="H181" s="77"/>
    </row>
    <row r="182" spans="7:8" s="73" customFormat="1" x14ac:dyDescent="0.35">
      <c r="G182" s="76"/>
      <c r="H182" s="77"/>
    </row>
    <row r="183" spans="7:8" s="73" customFormat="1" x14ac:dyDescent="0.35">
      <c r="G183" s="76"/>
      <c r="H183" s="77"/>
    </row>
    <row r="184" spans="7:8" s="73" customFormat="1" x14ac:dyDescent="0.35">
      <c r="G184" s="76"/>
      <c r="H184" s="77"/>
    </row>
    <row r="185" spans="7:8" s="73" customFormat="1" x14ac:dyDescent="0.35">
      <c r="G185" s="76"/>
      <c r="H185" s="77"/>
    </row>
    <row r="186" spans="7:8" s="73" customFormat="1" x14ac:dyDescent="0.35">
      <c r="G186" s="76"/>
      <c r="H186" s="77"/>
    </row>
    <row r="187" spans="7:8" s="73" customFormat="1" x14ac:dyDescent="0.35">
      <c r="G187" s="76"/>
      <c r="H187" s="77"/>
    </row>
    <row r="188" spans="7:8" s="73" customFormat="1" x14ac:dyDescent="0.35">
      <c r="G188" s="76"/>
      <c r="H188" s="77"/>
    </row>
    <row r="189" spans="7:8" s="73" customFormat="1" x14ac:dyDescent="0.35">
      <c r="G189" s="76"/>
      <c r="H189" s="77"/>
    </row>
    <row r="190" spans="7:8" s="73" customFormat="1" x14ac:dyDescent="0.35">
      <c r="G190" s="76"/>
      <c r="H190" s="77"/>
    </row>
    <row r="191" spans="7:8" s="73" customFormat="1" x14ac:dyDescent="0.35">
      <c r="G191" s="76"/>
      <c r="H191" s="77"/>
    </row>
    <row r="192" spans="7:8" s="73" customFormat="1" x14ac:dyDescent="0.35">
      <c r="G192" s="76"/>
      <c r="H192" s="77"/>
    </row>
    <row r="193" spans="7:8" s="73" customFormat="1" x14ac:dyDescent="0.35">
      <c r="G193" s="76"/>
      <c r="H193" s="77"/>
    </row>
    <row r="194" spans="7:8" s="73" customFormat="1" x14ac:dyDescent="0.35">
      <c r="G194" s="76"/>
      <c r="H194" s="77"/>
    </row>
    <row r="195" spans="7:8" s="73" customFormat="1" x14ac:dyDescent="0.35">
      <c r="G195" s="76"/>
      <c r="H195" s="77"/>
    </row>
    <row r="196" spans="7:8" s="73" customFormat="1" x14ac:dyDescent="0.35">
      <c r="G196" s="76"/>
      <c r="H196" s="77"/>
    </row>
  </sheetData>
  <sheetProtection algorithmName="SHA-512" hashValue="ZZqb56CjjqKdn12NoIOcCj5wrsBdcY3Zx81ke6adBHgQ63AnasE+nSJTA2zbQvZQ0dvQUMoMsy4/gMrg2Z/4Vw==" saltValue="ntnqjom36ZhJCyTdrWd0fA==" spinCount="100000" sheet="1" selectLockedCells="1"/>
  <mergeCells count="4">
    <mergeCell ref="F3:H3"/>
    <mergeCell ref="C3:D3"/>
    <mergeCell ref="B52:H52"/>
    <mergeCell ref="B51:H51"/>
  </mergeCells>
  <dataValidations count="2">
    <dataValidation type="list" allowBlank="1" showInputMessage="1" showErrorMessage="1" sqref="G9:G13 G45:G49 G33:G37 G21:G25" xr:uid="{457194AD-5748-403F-B87C-D5EB97F7D693}">
      <formula1>$J$3:$J$7</formula1>
    </dataValidation>
    <dataValidation type="list" allowBlank="1" showInputMessage="1" showErrorMessage="1" sqref="C9:C13 C21:C25 C33:C37 C45:C49" xr:uid="{F7DC2953-48D8-486E-8EC6-FB1BE4B49E49}">
      <formula1>$K$2:$K$3</formula1>
    </dataValidation>
  </dataValidations>
  <pageMargins left="1.2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F690A-7807-4280-83EA-3DBA731AF4E6}">
  <sheetPr>
    <pageSetUpPr fitToPage="1"/>
  </sheetPr>
  <dimension ref="A1:AI619"/>
  <sheetViews>
    <sheetView showZeros="0" zoomScale="160" zoomScaleNormal="160" workbookViewId="0">
      <selection activeCell="I8" sqref="I8"/>
    </sheetView>
  </sheetViews>
  <sheetFormatPr defaultRowHeight="14.5" x14ac:dyDescent="0.35"/>
  <cols>
    <col min="2" max="2" width="14.7265625" style="2" customWidth="1"/>
    <col min="3" max="3" width="15.81640625" style="2" customWidth="1"/>
    <col min="4" max="4" width="12.26953125" style="2" customWidth="1"/>
    <col min="5" max="5" width="11" customWidth="1"/>
    <col min="6" max="6" width="12.7265625" customWidth="1"/>
    <col min="7" max="7" width="12.7265625" style="3" customWidth="1"/>
    <col min="8" max="8" width="2.1796875" style="3" customWidth="1"/>
    <col min="9" max="9" width="13.90625" customWidth="1"/>
    <col min="10" max="10" width="8.7265625" style="81" customWidth="1"/>
    <col min="11" max="11" width="10.26953125" style="81" hidden="1" customWidth="1"/>
    <col min="12" max="12" width="11.36328125" style="81" hidden="1" customWidth="1"/>
    <col min="13" max="15" width="10.36328125" style="81" hidden="1" customWidth="1"/>
    <col min="16" max="16" width="9.08984375" style="81" hidden="1" customWidth="1"/>
    <col min="17" max="17" width="14.90625" style="81" hidden="1" customWidth="1"/>
    <col min="18" max="18" width="12.6328125" style="82" hidden="1" customWidth="1"/>
    <col min="19" max="19" width="13.08984375" style="82" hidden="1" customWidth="1"/>
    <col min="20" max="20" width="4.81640625" style="82" hidden="1" customWidth="1"/>
    <col min="21" max="21" width="7.453125" style="82" hidden="1" customWidth="1"/>
    <col min="22" max="22" width="9.08984375" style="94" hidden="1" customWidth="1"/>
    <col min="23" max="23" width="4.26953125" style="81" hidden="1" customWidth="1"/>
    <col min="24" max="24" width="9.08984375" style="85" hidden="1" customWidth="1"/>
    <col min="25" max="26" width="9.08984375" style="95" hidden="1" customWidth="1"/>
    <col min="27" max="28" width="9.08984375" style="81"/>
    <col min="29" max="35" width="9.08984375" style="73"/>
  </cols>
  <sheetData>
    <row r="1" spans="1:26" x14ac:dyDescent="0.35">
      <c r="A1" s="16" t="s">
        <v>37</v>
      </c>
      <c r="B1" s="17"/>
      <c r="C1" s="17"/>
      <c r="D1" s="18"/>
      <c r="E1" s="19"/>
      <c r="F1" s="19"/>
      <c r="G1" s="20"/>
      <c r="H1" s="20"/>
      <c r="I1" s="19"/>
      <c r="K1" s="86" t="s">
        <v>60</v>
      </c>
      <c r="L1" s="86"/>
      <c r="M1" s="86"/>
      <c r="N1" s="86"/>
      <c r="O1" s="86"/>
      <c r="Q1" s="83" t="s">
        <v>59</v>
      </c>
      <c r="T1" s="89"/>
      <c r="U1" s="90" t="s">
        <v>61</v>
      </c>
      <c r="V1" s="92"/>
      <c r="X1" s="85" t="s">
        <v>54</v>
      </c>
      <c r="Y1" s="95" t="s">
        <v>55</v>
      </c>
      <c r="Z1" s="95" t="s">
        <v>75</v>
      </c>
    </row>
    <row r="2" spans="1:26" x14ac:dyDescent="0.35">
      <c r="U2" s="28">
        <v>1</v>
      </c>
      <c r="V2" s="93" t="s">
        <v>67</v>
      </c>
      <c r="X2" s="85">
        <v>100</v>
      </c>
      <c r="Y2" s="96" t="s">
        <v>72</v>
      </c>
      <c r="Z2" s="96" t="s">
        <v>72</v>
      </c>
    </row>
    <row r="3" spans="1:26" x14ac:dyDescent="0.35">
      <c r="A3" s="21" t="s">
        <v>9</v>
      </c>
      <c r="B3" s="102">
        <f>Input!C3</f>
        <v>0</v>
      </c>
      <c r="C3" s="102"/>
      <c r="D3" s="22" t="s">
        <v>10</v>
      </c>
      <c r="E3" s="102">
        <f>Input!F3</f>
        <v>0</v>
      </c>
      <c r="F3" s="102"/>
      <c r="G3" s="103"/>
      <c r="U3" s="28">
        <v>2</v>
      </c>
      <c r="V3" s="93" t="s">
        <v>67</v>
      </c>
      <c r="X3" s="85">
        <v>101</v>
      </c>
      <c r="Y3" s="96" t="s">
        <v>72</v>
      </c>
      <c r="Z3" s="96" t="s">
        <v>72</v>
      </c>
    </row>
    <row r="4" spans="1:26" x14ac:dyDescent="0.35">
      <c r="U4" s="28">
        <v>3</v>
      </c>
      <c r="V4" s="93" t="s">
        <v>67</v>
      </c>
      <c r="X4" s="85">
        <v>102</v>
      </c>
      <c r="Y4" s="96" t="s">
        <v>72</v>
      </c>
      <c r="Z4" s="96" t="s">
        <v>72</v>
      </c>
    </row>
    <row r="5" spans="1:26" x14ac:dyDescent="0.35">
      <c r="U5" s="28">
        <v>4</v>
      </c>
      <c r="V5" s="93" t="s">
        <v>68</v>
      </c>
      <c r="X5" s="85">
        <v>103</v>
      </c>
      <c r="Y5" s="96" t="s">
        <v>72</v>
      </c>
      <c r="Z5" s="96" t="s">
        <v>72</v>
      </c>
    </row>
    <row r="6" spans="1:26" x14ac:dyDescent="0.35">
      <c r="A6" s="14" t="s">
        <v>32</v>
      </c>
      <c r="B6" s="15"/>
      <c r="C6" s="15"/>
      <c r="D6" s="15" t="s">
        <v>36</v>
      </c>
      <c r="E6" s="106"/>
      <c r="F6" s="107"/>
      <c r="U6" s="28">
        <v>5</v>
      </c>
      <c r="V6" s="93" t="s">
        <v>68</v>
      </c>
      <c r="X6" s="85">
        <v>104</v>
      </c>
      <c r="Y6" s="96" t="s">
        <v>72</v>
      </c>
      <c r="Z6" s="96" t="s">
        <v>72</v>
      </c>
    </row>
    <row r="7" spans="1:26" x14ac:dyDescent="0.35">
      <c r="A7" s="104" t="s">
        <v>31</v>
      </c>
      <c r="B7" s="105"/>
      <c r="C7" s="5" t="s">
        <v>18</v>
      </c>
      <c r="D7" s="5" t="s">
        <v>17</v>
      </c>
      <c r="E7" s="6" t="s">
        <v>16</v>
      </c>
      <c r="F7" s="5" t="s">
        <v>21</v>
      </c>
      <c r="G7" s="7" t="s">
        <v>22</v>
      </c>
      <c r="H7" s="7"/>
      <c r="I7" s="8" t="s">
        <v>30</v>
      </c>
      <c r="K7" s="86" t="s">
        <v>57</v>
      </c>
      <c r="L7" s="87" t="s">
        <v>58</v>
      </c>
      <c r="M7" s="87" t="s">
        <v>62</v>
      </c>
      <c r="N7" s="87" t="s">
        <v>63</v>
      </c>
      <c r="O7" s="87" t="s">
        <v>66</v>
      </c>
      <c r="U7" s="28">
        <v>6</v>
      </c>
      <c r="V7" s="93" t="s">
        <v>69</v>
      </c>
      <c r="X7" s="85">
        <v>105</v>
      </c>
      <c r="Y7" s="96" t="s">
        <v>72</v>
      </c>
      <c r="Z7" s="96" t="s">
        <v>72</v>
      </c>
    </row>
    <row r="8" spans="1:26" x14ac:dyDescent="0.35">
      <c r="A8" s="9" t="s">
        <v>14</v>
      </c>
      <c r="B8" s="2">
        <f>IF(SUM(D8:D12)&gt;0,MAX(C8:C12),0)</f>
        <v>0</v>
      </c>
      <c r="C8" s="2">
        <f>IF(ISTEXT(F8),1,0)</f>
        <v>0</v>
      </c>
      <c r="D8" s="23">
        <f>IF(C8=1,M8,0)</f>
        <v>0</v>
      </c>
      <c r="E8" s="97">
        <f>IF(C8=1,_xlfn.CONCAT("59.LS.",L8,".",N8),0)</f>
        <v>0</v>
      </c>
      <c r="F8">
        <f>IF(ISBLANK(Input!E9),0,Input!E9)</f>
        <v>0</v>
      </c>
      <c r="G8" s="3">
        <f>IF(ISNUMBER(Input!F9),Input!F9*3.41)*1.2</f>
        <v>0</v>
      </c>
      <c r="I8" s="10" t="str">
        <f>IF(LEN(Input!H9)&gt;3,_xlfn.CONCAT("59.",MID(Input!H9,4,8)),"")</f>
        <v/>
      </c>
      <c r="K8" s="88">
        <f>IF(ISERROR(VALUE(MID(I8,5,3))),0,VALUE(MID(I8,5,3)))</f>
        <v>0</v>
      </c>
      <c r="L8" s="87">
        <f>IF(ISERROR(VLOOKUP(K8,X:Y,2,FALSE)),0,VLOOKUP(K8,X:Z,3,FALSE))</f>
        <v>0</v>
      </c>
      <c r="M8" s="87">
        <f>IF(ISTEXT(Input!E9),ROUND(IF(Input!C9="Meters",Input!B9,Input!B9/3.28),0),0)</f>
        <v>0</v>
      </c>
      <c r="N8" s="87">
        <f>IF(ISERROR(VLOOKUP(M8,U$1:V$51,2,FALSE)),0,(VLOOKUP(M8,U$1:V$51,2,FALSE)))</f>
        <v>0</v>
      </c>
      <c r="O8" s="87" t="str">
        <f>_xlfn.CONCAT("59.LS.",L8,".",N8)</f>
        <v>59.LS.0.0</v>
      </c>
      <c r="U8" s="28">
        <v>7</v>
      </c>
      <c r="V8" s="93" t="s">
        <v>69</v>
      </c>
      <c r="X8" s="85">
        <v>106</v>
      </c>
      <c r="Y8" s="96" t="s">
        <v>72</v>
      </c>
      <c r="Z8" s="96" t="s">
        <v>72</v>
      </c>
    </row>
    <row r="9" spans="1:26" x14ac:dyDescent="0.35">
      <c r="A9" s="9" t="s">
        <v>13</v>
      </c>
      <c r="B9" s="28" t="s">
        <v>76</v>
      </c>
      <c r="C9" s="2">
        <f>IF(ISTEXT(F9),2,0)</f>
        <v>0</v>
      </c>
      <c r="D9" s="23">
        <f>IF(C9=2,M9,0)</f>
        <v>0</v>
      </c>
      <c r="E9" s="97">
        <f>IF(C9=2,_xlfn.CONCAT("59.LS.",L9,".",N9),0)</f>
        <v>0</v>
      </c>
      <c r="F9">
        <f>IF(ISBLANK(Input!E10),0,Input!E10)</f>
        <v>0</v>
      </c>
      <c r="G9" s="3">
        <f>IF(ISNUMBER(Input!F10),Input!F10*3.41)*1.2</f>
        <v>0</v>
      </c>
      <c r="I9" s="10" t="str">
        <f>IF(LEN(Input!H10)&gt;3,_xlfn.CONCAT("59.",MID(Input!H10,4,8)),"")</f>
        <v/>
      </c>
      <c r="K9" s="88">
        <f t="shared" ref="K9:K12" si="0">IF(ISERROR(VALUE(MID(I9,5,3))),0,VALUE(MID(I9,5,3)))</f>
        <v>0</v>
      </c>
      <c r="L9" s="87">
        <f t="shared" ref="L9:L12" si="1">IF(ISERROR(VLOOKUP(K9,X:Y,2,FALSE)),0,VLOOKUP(K9,X:Z,3,FALSE))</f>
        <v>0</v>
      </c>
      <c r="M9" s="87">
        <f>IF(ISTEXT(Input!E10),ROUND(IF(Input!C10="Meters",Input!B10,Input!B10/3.28),0),0)</f>
        <v>0</v>
      </c>
      <c r="N9" s="87">
        <f t="shared" ref="N9:N12" si="2">IF(ISERROR(VLOOKUP(M9,U$1:V$51,2,FALSE)),0,(VLOOKUP(M9,U$1:V$51,2,FALSE)))</f>
        <v>0</v>
      </c>
      <c r="O9" s="87" t="str">
        <f>_xlfn.CONCAT("59.LS.",L9,".",N9)</f>
        <v>59.LS.0.0</v>
      </c>
      <c r="U9" s="28">
        <v>8</v>
      </c>
      <c r="V9" s="93" t="s">
        <v>69</v>
      </c>
      <c r="X9" s="85">
        <v>107</v>
      </c>
      <c r="Y9" s="96" t="s">
        <v>72</v>
      </c>
      <c r="Z9" s="96" t="s">
        <v>72</v>
      </c>
    </row>
    <row r="10" spans="1:26" x14ac:dyDescent="0.35">
      <c r="A10" s="9" t="s">
        <v>14</v>
      </c>
      <c r="B10" s="2">
        <f>IF(ISERROR(IF(B8=0,0,VLOOKUP(B9,Q$15:S$19,2,FALSE))),0,IF(B8=0,0,VLOOKUP(B9,Q$15:S$19,2,FALSE)))</f>
        <v>0</v>
      </c>
      <c r="C10" s="2">
        <f>IF(ISTEXT(F10),3,0)</f>
        <v>0</v>
      </c>
      <c r="D10" s="23">
        <f>IF(C10=3,M10,0)</f>
        <v>0</v>
      </c>
      <c r="E10" s="97">
        <f>IF(C10=3,_xlfn.CONCAT("59.LS.",L10,".",N10),0)</f>
        <v>0</v>
      </c>
      <c r="F10">
        <f>IF(ISBLANK(Input!E11),0,Input!E11)</f>
        <v>0</v>
      </c>
      <c r="G10" s="3">
        <f>IF(ISNUMBER(Input!F11),Input!F11*3.41)*1.2</f>
        <v>0</v>
      </c>
      <c r="I10" s="10" t="str">
        <f>IF(LEN(Input!H11)&gt;3,_xlfn.CONCAT("59.",MID(Input!H11,4,8)),"")</f>
        <v/>
      </c>
      <c r="K10" s="88">
        <f t="shared" si="0"/>
        <v>0</v>
      </c>
      <c r="L10" s="87">
        <f t="shared" si="1"/>
        <v>0</v>
      </c>
      <c r="M10" s="87">
        <f>IF(ISTEXT(Input!E11),ROUND(IF(Input!C11="Meters",Input!B11,Input!B11/3.28),0),0)</f>
        <v>0</v>
      </c>
      <c r="N10" s="87">
        <f t="shared" si="2"/>
        <v>0</v>
      </c>
      <c r="O10" s="87" t="str">
        <f>_xlfn.CONCAT("59.LS.",L10,".",N10)</f>
        <v>59.LS.0.0</v>
      </c>
      <c r="U10" s="28">
        <v>9</v>
      </c>
      <c r="V10" s="93" t="s">
        <v>70</v>
      </c>
      <c r="X10" s="85">
        <v>108</v>
      </c>
      <c r="Y10" s="96" t="s">
        <v>72</v>
      </c>
      <c r="Z10" s="96" t="s">
        <v>72</v>
      </c>
    </row>
    <row r="11" spans="1:26" x14ac:dyDescent="0.35">
      <c r="A11" s="9" t="s">
        <v>15</v>
      </c>
      <c r="B11" s="24">
        <f>IF(ISERROR(IF(B8=0,0,VLOOKUP(B9,Q$15:S$19,3,FALSE))),0,IF(B8=0,0,VLOOKUP(B9,Q$15:S$19,3,FALSE)))</f>
        <v>0</v>
      </c>
      <c r="C11" s="2">
        <f>IF(ISTEXT(F11),4,0)</f>
        <v>0</v>
      </c>
      <c r="D11" s="23">
        <f>IF(C11=4,M11,0)</f>
        <v>0</v>
      </c>
      <c r="E11" s="97">
        <f>IF(C11=4,_xlfn.CONCAT("59.LS.",L11,".",N11),0)</f>
        <v>0</v>
      </c>
      <c r="F11">
        <f>IF(ISBLANK(Input!E12),0,Input!E12)</f>
        <v>0</v>
      </c>
      <c r="G11" s="3">
        <f>IF(ISNUMBER(Input!F12),Input!F12*3.41)*1.2</f>
        <v>0</v>
      </c>
      <c r="I11" s="10" t="str">
        <f>IF(LEN(Input!H12)&gt;3,_xlfn.CONCAT("59.",MID(Input!H12,4,8)),"")</f>
        <v/>
      </c>
      <c r="K11" s="88">
        <f t="shared" si="0"/>
        <v>0</v>
      </c>
      <c r="L11" s="87">
        <f t="shared" si="1"/>
        <v>0</v>
      </c>
      <c r="M11" s="87">
        <f>IF(ISTEXT(Input!E12),ROUND(IF(Input!C12="Meters",Input!B12,Input!B12/3.28),0),0)</f>
        <v>0</v>
      </c>
      <c r="N11" s="87">
        <f t="shared" si="2"/>
        <v>0</v>
      </c>
      <c r="O11" s="87" t="str">
        <f>_xlfn.CONCAT("59.LS.",L11,".",N11)</f>
        <v>59.LS.0.0</v>
      </c>
      <c r="U11" s="28">
        <v>10</v>
      </c>
      <c r="V11" s="93" t="s">
        <v>70</v>
      </c>
      <c r="X11" s="85">
        <v>109</v>
      </c>
      <c r="Y11" s="96" t="s">
        <v>72</v>
      </c>
      <c r="Z11" s="96" t="s">
        <v>72</v>
      </c>
    </row>
    <row r="12" spans="1:26" x14ac:dyDescent="0.35">
      <c r="A12" s="9"/>
      <c r="B12" s="25" t="str">
        <f>IF(ISBLANK(B9),0,IF(B8=0,"",IF(AND(B11&gt;G13,B10&gt;=B8),"ok","ERROR")))</f>
        <v/>
      </c>
      <c r="C12" s="2">
        <f>IF(ISTEXT(F12),5,0)</f>
        <v>0</v>
      </c>
      <c r="D12" s="23">
        <f>IF(C12=5,M12,0)</f>
        <v>0</v>
      </c>
      <c r="E12" s="97">
        <f>IF(C12=5,_xlfn.CONCAT("59.LS.",L12,".",N12),0)</f>
        <v>0</v>
      </c>
      <c r="F12">
        <f>IF(ISBLANK(Input!E13),0,Input!E13)</f>
        <v>0</v>
      </c>
      <c r="G12" s="3">
        <f>IF(ISNUMBER(Input!F13),Input!F13*3.41)*1.2</f>
        <v>0</v>
      </c>
      <c r="I12" s="10" t="str">
        <f>IF(LEN(Input!H13)&gt;3,_xlfn.CONCAT("59.",MID(Input!H13,4,8)),"")</f>
        <v/>
      </c>
      <c r="K12" s="88">
        <f t="shared" si="0"/>
        <v>0</v>
      </c>
      <c r="L12" s="87">
        <f t="shared" si="1"/>
        <v>0</v>
      </c>
      <c r="M12" s="87">
        <f>IF(ISTEXT(Input!E13),ROUND(IF(Input!C13="Meters",Input!B13,Input!B13/3.28),0),0)</f>
        <v>0</v>
      </c>
      <c r="N12" s="87">
        <f t="shared" si="2"/>
        <v>0</v>
      </c>
      <c r="O12" s="87" t="str">
        <f>_xlfn.CONCAT("59.LS.",L12,".",N12)</f>
        <v>59.LS.0.0</v>
      </c>
      <c r="U12" s="28">
        <v>11</v>
      </c>
      <c r="V12" s="93" t="s">
        <v>71</v>
      </c>
      <c r="X12" s="85">
        <v>110</v>
      </c>
      <c r="Y12" s="96" t="s">
        <v>72</v>
      </c>
      <c r="Z12" s="96" t="s">
        <v>72</v>
      </c>
    </row>
    <row r="13" spans="1:26" x14ac:dyDescent="0.35">
      <c r="A13" s="9"/>
      <c r="F13" s="26" t="s">
        <v>23</v>
      </c>
      <c r="G13" s="27">
        <f>SUM(G8:G12)</f>
        <v>0</v>
      </c>
      <c r="I13" s="10" t="str">
        <f>IF(B8=0,"",B9)</f>
        <v/>
      </c>
      <c r="U13" s="28">
        <v>12</v>
      </c>
      <c r="V13" s="93" t="s">
        <v>71</v>
      </c>
      <c r="X13" s="85">
        <v>111</v>
      </c>
      <c r="Y13" s="96" t="s">
        <v>72</v>
      </c>
      <c r="Z13" s="96" t="s">
        <v>72</v>
      </c>
    </row>
    <row r="14" spans="1:26" x14ac:dyDescent="0.35">
      <c r="A14" s="9"/>
      <c r="I14" s="10">
        <f>IF(ISBLANK(E8),"",E8)</f>
        <v>0</v>
      </c>
      <c r="U14" s="28">
        <v>13</v>
      </c>
      <c r="V14" s="93" t="s">
        <v>71</v>
      </c>
      <c r="X14" s="85">
        <v>112</v>
      </c>
      <c r="Y14" s="96" t="s">
        <v>72</v>
      </c>
      <c r="Z14" s="96" t="s">
        <v>72</v>
      </c>
    </row>
    <row r="15" spans="1:26" x14ac:dyDescent="0.35">
      <c r="A15" s="9"/>
      <c r="I15" s="10">
        <f t="shared" ref="I15:I18" si="3">IF(ISBLANK(E9),"",E9)</f>
        <v>0</v>
      </c>
      <c r="Q15" s="83" t="s">
        <v>2</v>
      </c>
      <c r="R15" s="84" t="s">
        <v>12</v>
      </c>
      <c r="S15" s="84" t="s">
        <v>11</v>
      </c>
      <c r="U15" s="28">
        <v>14</v>
      </c>
      <c r="V15" s="93" t="s">
        <v>71</v>
      </c>
      <c r="X15" s="85">
        <v>113</v>
      </c>
      <c r="Y15" s="96" t="s">
        <v>72</v>
      </c>
      <c r="Z15" s="96" t="s">
        <v>72</v>
      </c>
    </row>
    <row r="16" spans="1:26" x14ac:dyDescent="0.35">
      <c r="A16" s="9"/>
      <c r="I16" s="10">
        <f t="shared" si="3"/>
        <v>0</v>
      </c>
      <c r="Q16" s="83" t="s">
        <v>76</v>
      </c>
      <c r="R16" s="84">
        <v>2</v>
      </c>
      <c r="S16" s="84">
        <v>23000</v>
      </c>
      <c r="U16" s="28">
        <v>15</v>
      </c>
      <c r="V16" s="93" t="s">
        <v>71</v>
      </c>
      <c r="X16" s="85">
        <v>114</v>
      </c>
      <c r="Y16" s="96" t="s">
        <v>72</v>
      </c>
      <c r="Z16" s="96" t="s">
        <v>72</v>
      </c>
    </row>
    <row r="17" spans="1:26" x14ac:dyDescent="0.35">
      <c r="A17" s="9"/>
      <c r="I17" s="10">
        <f t="shared" si="3"/>
        <v>0</v>
      </c>
      <c r="Q17" s="83" t="s">
        <v>77</v>
      </c>
      <c r="R17" s="84">
        <v>3</v>
      </c>
      <c r="S17" s="84">
        <v>32000</v>
      </c>
      <c r="U17" s="28">
        <v>16</v>
      </c>
      <c r="V17" s="93" t="s">
        <v>71</v>
      </c>
      <c r="X17" s="85">
        <v>115</v>
      </c>
      <c r="Y17" s="96" t="s">
        <v>72</v>
      </c>
      <c r="Z17" s="96" t="s">
        <v>72</v>
      </c>
    </row>
    <row r="18" spans="1:26" x14ac:dyDescent="0.35">
      <c r="A18" s="14" t="s">
        <v>33</v>
      </c>
      <c r="B18" s="15"/>
      <c r="C18" s="15"/>
      <c r="D18" s="15" t="s">
        <v>36</v>
      </c>
      <c r="E18" s="108"/>
      <c r="F18" s="109"/>
      <c r="G18" s="12"/>
      <c r="H18" s="12"/>
      <c r="I18" s="13">
        <f t="shared" si="3"/>
        <v>0</v>
      </c>
      <c r="Q18" s="83" t="s">
        <v>78</v>
      </c>
      <c r="R18" s="84">
        <v>4</v>
      </c>
      <c r="S18" s="84">
        <v>40000</v>
      </c>
      <c r="U18" s="28">
        <v>17</v>
      </c>
      <c r="V18" s="93" t="s">
        <v>71</v>
      </c>
      <c r="X18" s="85">
        <v>116</v>
      </c>
      <c r="Y18" s="96" t="s">
        <v>72</v>
      </c>
      <c r="Z18" s="96" t="s">
        <v>72</v>
      </c>
    </row>
    <row r="19" spans="1:26" x14ac:dyDescent="0.35">
      <c r="A19" s="104" t="s">
        <v>31</v>
      </c>
      <c r="B19" s="105"/>
      <c r="C19" s="5" t="s">
        <v>18</v>
      </c>
      <c r="D19" s="5" t="s">
        <v>20</v>
      </c>
      <c r="E19" s="6" t="s">
        <v>16</v>
      </c>
      <c r="F19" s="5" t="s">
        <v>21</v>
      </c>
      <c r="G19" s="7" t="s">
        <v>22</v>
      </c>
      <c r="H19" s="7"/>
      <c r="I19" s="8" t="s">
        <v>30</v>
      </c>
      <c r="K19" s="86" t="s">
        <v>57</v>
      </c>
      <c r="L19" s="87" t="s">
        <v>58</v>
      </c>
      <c r="M19" s="87" t="s">
        <v>62</v>
      </c>
      <c r="N19" s="87" t="s">
        <v>63</v>
      </c>
      <c r="O19" s="87" t="s">
        <v>66</v>
      </c>
      <c r="Q19" s="83" t="s">
        <v>79</v>
      </c>
      <c r="R19" s="84">
        <v>5</v>
      </c>
      <c r="S19" s="84">
        <v>50000</v>
      </c>
      <c r="U19" s="28">
        <v>18</v>
      </c>
      <c r="V19" s="93" t="s">
        <v>71</v>
      </c>
      <c r="X19" s="85">
        <v>117</v>
      </c>
      <c r="Y19" s="96" t="s">
        <v>72</v>
      </c>
      <c r="Z19" s="96" t="s">
        <v>72</v>
      </c>
    </row>
    <row r="20" spans="1:26" x14ac:dyDescent="0.35">
      <c r="A20" s="9" t="s">
        <v>14</v>
      </c>
      <c r="B20" s="2">
        <f>IF(SUM(D20:D24)&gt;0,MAX(C20:C24),0)</f>
        <v>0</v>
      </c>
      <c r="C20" s="2">
        <f>IF(ISTEXT(F20),1,0)</f>
        <v>0</v>
      </c>
      <c r="D20" s="23">
        <f>IF(C20=1,M20,0)</f>
        <v>0</v>
      </c>
      <c r="E20" s="97">
        <f>IF(C20=1,_xlfn.CONCAT("59.LS.",L20,".",N20),0)</f>
        <v>0</v>
      </c>
      <c r="F20">
        <f>IF(ISBLANK(Input!E21),0,Input!E21)</f>
        <v>0</v>
      </c>
      <c r="G20" s="3">
        <f>IF(ISNUMBER(Input!F21),Input!F21*3.41)*1.2</f>
        <v>0</v>
      </c>
      <c r="I20" s="10" t="str">
        <f>IF(LEN(Input!H21)&gt;3,_xlfn.CONCAT("59.",MID(Input!H21,4,8)),"")</f>
        <v/>
      </c>
      <c r="K20" s="88">
        <f>IF(ISERROR(VALUE(MID(I20,5,3))),0,VALUE(MID(I20,5,3)))</f>
        <v>0</v>
      </c>
      <c r="L20" s="87">
        <f>IF(ISERROR(VLOOKUP(K20,X:Y,2,FALSE)),0,VLOOKUP(K20,X:Z,3,FALSE))</f>
        <v>0</v>
      </c>
      <c r="M20" s="87">
        <f>IF(ISTEXT(Input!E21),ROUND(IF(Input!C21="Meters",Input!B21,Input!B21/3.28),0),0)</f>
        <v>0</v>
      </c>
      <c r="N20" s="87">
        <f>IF(ISERROR(VLOOKUP(M20,U$1:V$51,2,FALSE)),0,(VLOOKUP(M20,U$1:V$51,2,FALSE)))</f>
        <v>0</v>
      </c>
      <c r="O20" s="87" t="str">
        <f>_xlfn.CONCAT("59.LS.",L20,".",N20)</f>
        <v>59.LS.0.0</v>
      </c>
      <c r="U20" s="28">
        <v>19</v>
      </c>
      <c r="V20" s="93" t="s">
        <v>71</v>
      </c>
      <c r="X20" s="85">
        <v>118</v>
      </c>
      <c r="Y20" s="96" t="s">
        <v>72</v>
      </c>
      <c r="Z20" s="96" t="s">
        <v>72</v>
      </c>
    </row>
    <row r="21" spans="1:26" x14ac:dyDescent="0.35">
      <c r="A21" s="9" t="s">
        <v>13</v>
      </c>
      <c r="B21" s="28" t="s">
        <v>76</v>
      </c>
      <c r="C21" s="2">
        <f>IF(ISTEXT(F21),2,0)</f>
        <v>0</v>
      </c>
      <c r="D21" s="23">
        <f>IF(C21=2,M21,0)</f>
        <v>0</v>
      </c>
      <c r="E21" s="97">
        <f>IF(C21=2,_xlfn.CONCAT("59.LS.",L21,".",N21),0)</f>
        <v>0</v>
      </c>
      <c r="F21">
        <f>IF(ISBLANK(Input!E22),0,Input!E22)</f>
        <v>0</v>
      </c>
      <c r="G21" s="3">
        <f>IF(ISNUMBER(Input!F22),Input!F22*3.41)*1.2</f>
        <v>0</v>
      </c>
      <c r="I21" s="10" t="str">
        <f>IF(LEN(Input!H22)&gt;3,_xlfn.CONCAT("59.",MID(Input!H22,4,8)),"")</f>
        <v/>
      </c>
      <c r="K21" s="88">
        <f t="shared" ref="K21:K24" si="4">IF(ISERROR(VALUE(MID(I21,5,3))),0,VALUE(MID(I21,5,3)))</f>
        <v>0</v>
      </c>
      <c r="L21" s="87">
        <f t="shared" ref="L21:L24" si="5">IF(ISERROR(VLOOKUP(K21,X:Y,2,FALSE)),0,VLOOKUP(K21,X:Z,3,FALSE))</f>
        <v>0</v>
      </c>
      <c r="M21" s="87">
        <f>IF(ISTEXT(Input!E22),ROUND(IF(Input!C22="Meters",Input!B22,Input!B22/3.28),0),0)</f>
        <v>0</v>
      </c>
      <c r="N21" s="87">
        <f t="shared" ref="N21:N24" si="6">IF(ISERROR(VLOOKUP(M21,U$1:V$51,2,FALSE)),0,(VLOOKUP(M21,U$1:V$51,2,FALSE)))</f>
        <v>0</v>
      </c>
      <c r="O21" s="87" t="str">
        <f>_xlfn.CONCAT("59.LS.",L21,".",N21)</f>
        <v>59.LS.0.0</v>
      </c>
      <c r="U21" s="28">
        <v>20</v>
      </c>
      <c r="V21" s="93" t="s">
        <v>71</v>
      </c>
      <c r="X21" s="85">
        <v>119</v>
      </c>
      <c r="Y21" s="96" t="s">
        <v>72</v>
      </c>
      <c r="Z21" s="96" t="s">
        <v>72</v>
      </c>
    </row>
    <row r="22" spans="1:26" x14ac:dyDescent="0.35">
      <c r="A22" s="9" t="s">
        <v>14</v>
      </c>
      <c r="B22" s="2">
        <f>IF(ISERROR(IF(B20=0,0,VLOOKUP(B21,Q$15:S$19,2,FALSE))),0,IF(B20=0,0,VLOOKUP(B21,Q$15:S$19,2,FALSE)))</f>
        <v>0</v>
      </c>
      <c r="C22" s="2">
        <f>IF(ISTEXT(F22),3,0)</f>
        <v>0</v>
      </c>
      <c r="D22" s="23">
        <f>IF(C22=3,M22,0)</f>
        <v>0</v>
      </c>
      <c r="E22" s="97">
        <f>IF(C22=3,_xlfn.CONCAT("59.LS.",L22,".",N22),0)</f>
        <v>0</v>
      </c>
      <c r="F22">
        <f>IF(ISBLANK(Input!E23),0,Input!E23)</f>
        <v>0</v>
      </c>
      <c r="G22" s="3">
        <f>IF(ISNUMBER(Input!F23),Input!F23*3.41)*1.2</f>
        <v>0</v>
      </c>
      <c r="I22" s="10" t="str">
        <f>IF(LEN(Input!H23)&gt;3,_xlfn.CONCAT("59.",MID(Input!H23,4,8)),"")</f>
        <v/>
      </c>
      <c r="K22" s="88">
        <f t="shared" si="4"/>
        <v>0</v>
      </c>
      <c r="L22" s="87">
        <f t="shared" si="5"/>
        <v>0</v>
      </c>
      <c r="M22" s="87">
        <f>IF(ISTEXT(Input!E23),ROUND(IF(Input!C23="Meters",Input!B23,Input!B23/3.28),0),0)</f>
        <v>0</v>
      </c>
      <c r="N22" s="87">
        <f t="shared" si="6"/>
        <v>0</v>
      </c>
      <c r="O22" s="87" t="str">
        <f>_xlfn.CONCAT("59.LS.",L22,".",N22)</f>
        <v>59.LS.0.0</v>
      </c>
      <c r="Q22" s="83" t="s">
        <v>16</v>
      </c>
      <c r="R22" s="84" t="s">
        <v>17</v>
      </c>
      <c r="S22" s="84" t="s">
        <v>56</v>
      </c>
      <c r="U22" s="28">
        <v>21</v>
      </c>
      <c r="V22" s="93" t="s">
        <v>71</v>
      </c>
      <c r="X22" s="85">
        <v>120</v>
      </c>
      <c r="Y22" s="96" t="s">
        <v>72</v>
      </c>
      <c r="Z22" s="96" t="s">
        <v>72</v>
      </c>
    </row>
    <row r="23" spans="1:26" x14ac:dyDescent="0.35">
      <c r="A23" s="9" t="s">
        <v>15</v>
      </c>
      <c r="B23" s="24">
        <f>IF(ISERROR(IF(B20=0,0,VLOOKUP(B21,Q$15:S$19,3,FALSE))),0,IF(B20=0,0,VLOOKUP(B21,Q$15:S$19,3,FALSE)))</f>
        <v>0</v>
      </c>
      <c r="C23" s="2">
        <f>IF(ISTEXT(F23),4,0)</f>
        <v>0</v>
      </c>
      <c r="D23" s="23">
        <f>IF(C23=4,M23,0)</f>
        <v>0</v>
      </c>
      <c r="E23" s="97">
        <f>IF(C23=4,_xlfn.CONCAT("59.LS.",L23,".",N23),0)</f>
        <v>0</v>
      </c>
      <c r="F23">
        <f>IF(ISBLANK(Input!E24),0,Input!E24)</f>
        <v>0</v>
      </c>
      <c r="G23" s="3">
        <f>IF(ISNUMBER(Input!F24),Input!F24*3.41)*1.2</f>
        <v>0</v>
      </c>
      <c r="I23" s="10" t="str">
        <f>IF(LEN(Input!H24)&gt;3,_xlfn.CONCAT("59.",MID(Input!H24,4,8)),"")</f>
        <v/>
      </c>
      <c r="K23" s="88">
        <f t="shared" si="4"/>
        <v>0</v>
      </c>
      <c r="L23" s="87">
        <f t="shared" si="5"/>
        <v>0</v>
      </c>
      <c r="M23" s="87">
        <f>IF(ISTEXT(Input!E24),ROUND(IF(Input!C24="Meters",Input!B24,Input!B24/3.28),0),0)</f>
        <v>0</v>
      </c>
      <c r="N23" s="87">
        <f t="shared" si="6"/>
        <v>0</v>
      </c>
      <c r="O23" s="87" t="str">
        <f>_xlfn.CONCAT("59.LS.",L23,".",N23)</f>
        <v>59.LS.0.0</v>
      </c>
      <c r="Q23" s="83" t="s">
        <v>38</v>
      </c>
      <c r="R23" s="84">
        <v>3</v>
      </c>
      <c r="S23" s="84">
        <v>9</v>
      </c>
      <c r="U23" s="28">
        <v>22</v>
      </c>
      <c r="V23" s="93" t="s">
        <v>71</v>
      </c>
      <c r="X23" s="85">
        <v>121</v>
      </c>
      <c r="Y23" s="96" t="s">
        <v>72</v>
      </c>
      <c r="Z23" s="96" t="s">
        <v>72</v>
      </c>
    </row>
    <row r="24" spans="1:26" x14ac:dyDescent="0.35">
      <c r="A24" s="9"/>
      <c r="B24" s="25" t="str">
        <f>IF(ISBLANK(B21),0,IF(B20=0,"",IF(AND(B23&gt;G25,B22&gt;=B20),"ok","ERROR")))</f>
        <v/>
      </c>
      <c r="C24" s="2">
        <f>IF(ISTEXT(F24),5,0)</f>
        <v>0</v>
      </c>
      <c r="D24" s="23">
        <f>IF(C24=5,M24,0)</f>
        <v>0</v>
      </c>
      <c r="E24" s="97">
        <f>IF(C24=5,_xlfn.CONCAT("59.LS.",L24,".",N24),0)</f>
        <v>0</v>
      </c>
      <c r="F24">
        <f>IF(ISBLANK(Input!E25),0,Input!E25)</f>
        <v>0</v>
      </c>
      <c r="G24" s="3">
        <f>IF(ISNUMBER(Input!F25),Input!F25*3.41)*1.2</f>
        <v>0</v>
      </c>
      <c r="I24" s="10" t="str">
        <f>IF(LEN(Input!H25)&gt;3,_xlfn.CONCAT("59.",MID(Input!H25,4,8)),"")</f>
        <v/>
      </c>
      <c r="K24" s="88">
        <f t="shared" si="4"/>
        <v>0</v>
      </c>
      <c r="L24" s="87">
        <f t="shared" si="5"/>
        <v>0</v>
      </c>
      <c r="M24" s="87">
        <f>IF(ISTEXT(Input!E25),ROUND(IF(Input!C25="Meters",Input!B25,Input!B25/3.28),0),0)</f>
        <v>0</v>
      </c>
      <c r="N24" s="87">
        <f t="shared" si="6"/>
        <v>0</v>
      </c>
      <c r="O24" s="87" t="str">
        <f>_xlfn.CONCAT("59.LS.",L24,".",N24)</f>
        <v>59.LS.0.0</v>
      </c>
      <c r="Q24" s="83" t="s">
        <v>39</v>
      </c>
      <c r="R24" s="84">
        <v>5</v>
      </c>
      <c r="S24" s="84">
        <v>9</v>
      </c>
      <c r="U24" s="28">
        <v>23</v>
      </c>
      <c r="V24" s="93" t="s">
        <v>71</v>
      </c>
      <c r="X24" s="85">
        <v>122</v>
      </c>
      <c r="Y24" s="96" t="s">
        <v>72</v>
      </c>
      <c r="Z24" s="96" t="s">
        <v>72</v>
      </c>
    </row>
    <row r="25" spans="1:26" x14ac:dyDescent="0.35">
      <c r="A25" s="9"/>
      <c r="F25" s="26" t="s">
        <v>23</v>
      </c>
      <c r="G25" s="27">
        <f>SUM(G20:G24)</f>
        <v>0</v>
      </c>
      <c r="I25" s="10" t="str">
        <f>IF(B20=0,"",B21)</f>
        <v/>
      </c>
      <c r="Q25" s="83" t="s">
        <v>40</v>
      </c>
      <c r="R25" s="84">
        <v>8</v>
      </c>
      <c r="S25" s="84">
        <v>9</v>
      </c>
      <c r="U25" s="28">
        <v>24</v>
      </c>
      <c r="V25" s="93" t="s">
        <v>71</v>
      </c>
      <c r="X25" s="85">
        <v>123</v>
      </c>
      <c r="Y25" s="96" t="s">
        <v>72</v>
      </c>
      <c r="Z25" s="96" t="s">
        <v>72</v>
      </c>
    </row>
    <row r="26" spans="1:26" x14ac:dyDescent="0.35">
      <c r="A26" s="9"/>
      <c r="I26" s="10">
        <f>IF(ISBLANK(E20),"",E20)</f>
        <v>0</v>
      </c>
      <c r="Q26" s="83" t="s">
        <v>41</v>
      </c>
      <c r="R26" s="84">
        <v>10</v>
      </c>
      <c r="S26" s="84">
        <v>9</v>
      </c>
      <c r="U26" s="28">
        <v>25</v>
      </c>
      <c r="V26" s="93" t="s">
        <v>71</v>
      </c>
      <c r="X26" s="85">
        <v>124</v>
      </c>
      <c r="Y26" s="96" t="s">
        <v>72</v>
      </c>
      <c r="Z26" s="96" t="s">
        <v>72</v>
      </c>
    </row>
    <row r="27" spans="1:26" x14ac:dyDescent="0.35">
      <c r="A27" s="9"/>
      <c r="I27" s="10">
        <f t="shared" ref="I27:I29" si="7">IF(ISBLANK(E21),"",E21)</f>
        <v>0</v>
      </c>
      <c r="Q27" s="83" t="s">
        <v>42</v>
      </c>
      <c r="R27" s="84">
        <v>15</v>
      </c>
      <c r="S27" s="84">
        <v>9</v>
      </c>
      <c r="U27" s="28">
        <v>26</v>
      </c>
      <c r="V27" s="93" t="s">
        <v>71</v>
      </c>
      <c r="X27" s="85">
        <v>125</v>
      </c>
      <c r="Y27" s="96" t="s">
        <v>72</v>
      </c>
      <c r="Z27" s="96" t="s">
        <v>72</v>
      </c>
    </row>
    <row r="28" spans="1:26" x14ac:dyDescent="0.35">
      <c r="A28" s="9"/>
      <c r="I28" s="10">
        <f t="shared" si="7"/>
        <v>0</v>
      </c>
      <c r="Q28" s="83" t="s">
        <v>43</v>
      </c>
      <c r="R28" s="84">
        <v>3</v>
      </c>
      <c r="S28" s="84">
        <v>12</v>
      </c>
      <c r="U28" s="28">
        <v>27</v>
      </c>
      <c r="V28" s="93" t="s">
        <v>71</v>
      </c>
      <c r="X28" s="85">
        <v>126</v>
      </c>
      <c r="Y28" s="96" t="s">
        <v>72</v>
      </c>
      <c r="Z28" s="96" t="s">
        <v>72</v>
      </c>
    </row>
    <row r="29" spans="1:26" x14ac:dyDescent="0.35">
      <c r="A29" s="9"/>
      <c r="I29" s="10">
        <f t="shared" si="7"/>
        <v>0</v>
      </c>
      <c r="Q29" s="83" t="s">
        <v>44</v>
      </c>
      <c r="R29" s="84">
        <v>5</v>
      </c>
      <c r="S29" s="84">
        <v>12</v>
      </c>
      <c r="U29" s="28">
        <v>28</v>
      </c>
      <c r="V29" s="93" t="s">
        <v>71</v>
      </c>
      <c r="X29" s="85">
        <v>127</v>
      </c>
      <c r="Y29" s="96" t="s">
        <v>72</v>
      </c>
      <c r="Z29" s="96" t="s">
        <v>72</v>
      </c>
    </row>
    <row r="30" spans="1:26" x14ac:dyDescent="0.35">
      <c r="A30" s="14" t="s">
        <v>34</v>
      </c>
      <c r="B30" s="15"/>
      <c r="C30" s="15"/>
      <c r="D30" s="15" t="s">
        <v>36</v>
      </c>
      <c r="E30" s="106"/>
      <c r="F30" s="107"/>
      <c r="G30" s="12"/>
      <c r="H30" s="12"/>
      <c r="I30" s="13">
        <f t="shared" ref="I30" si="8">IF(ISBLANK(E24),"",E24)</f>
        <v>0</v>
      </c>
      <c r="Q30" s="83" t="s">
        <v>45</v>
      </c>
      <c r="R30" s="84">
        <v>8</v>
      </c>
      <c r="S30" s="84">
        <v>12</v>
      </c>
      <c r="U30" s="28">
        <v>29</v>
      </c>
      <c r="V30" s="93" t="s">
        <v>71</v>
      </c>
      <c r="X30" s="85">
        <v>128</v>
      </c>
      <c r="Y30" s="96" t="s">
        <v>72</v>
      </c>
      <c r="Z30" s="96" t="s">
        <v>72</v>
      </c>
    </row>
    <row r="31" spans="1:26" x14ac:dyDescent="0.35">
      <c r="A31" s="104" t="s">
        <v>31</v>
      </c>
      <c r="B31" s="105"/>
      <c r="C31" s="5" t="s">
        <v>18</v>
      </c>
      <c r="D31" s="5" t="s">
        <v>20</v>
      </c>
      <c r="E31" s="6" t="s">
        <v>16</v>
      </c>
      <c r="F31" s="5" t="s">
        <v>21</v>
      </c>
      <c r="G31" s="7" t="s">
        <v>22</v>
      </c>
      <c r="H31" s="7"/>
      <c r="I31" s="8" t="s">
        <v>30</v>
      </c>
      <c r="K31" s="86" t="s">
        <v>57</v>
      </c>
      <c r="L31" s="87" t="s">
        <v>58</v>
      </c>
      <c r="M31" s="87" t="s">
        <v>62</v>
      </c>
      <c r="N31" s="87" t="s">
        <v>63</v>
      </c>
      <c r="O31" s="87" t="s">
        <v>66</v>
      </c>
      <c r="Q31" s="83" t="s">
        <v>46</v>
      </c>
      <c r="R31" s="84">
        <v>10</v>
      </c>
      <c r="S31" s="84">
        <v>12</v>
      </c>
      <c r="U31" s="28">
        <v>30</v>
      </c>
      <c r="V31" s="93" t="s">
        <v>71</v>
      </c>
      <c r="X31" s="85">
        <v>129</v>
      </c>
      <c r="Y31" s="96" t="s">
        <v>72</v>
      </c>
      <c r="Z31" s="96" t="s">
        <v>72</v>
      </c>
    </row>
    <row r="32" spans="1:26" x14ac:dyDescent="0.35">
      <c r="A32" s="9" t="s">
        <v>14</v>
      </c>
      <c r="B32" s="2">
        <f>IF(SUM(D32:D36)&gt;0,MAX(C32:C36),0)</f>
        <v>0</v>
      </c>
      <c r="C32" s="2">
        <f>IF(ISTEXT(F32),1,0)</f>
        <v>0</v>
      </c>
      <c r="D32" s="23">
        <f>IF(C32=1,M32,0)</f>
        <v>0</v>
      </c>
      <c r="E32" s="97">
        <f>IF(C32=1,_xlfn.CONCAT("59.LS.",L32,".",N32),0)</f>
        <v>0</v>
      </c>
      <c r="F32">
        <f>IF(ISBLANK(Input!E33),0,Input!E33)</f>
        <v>0</v>
      </c>
      <c r="G32" s="3">
        <f>IF(ISNUMBER(Input!F33),Input!F33*3.41)*1.2</f>
        <v>0</v>
      </c>
      <c r="I32" s="10" t="str">
        <f>IF(LEN(Input!H33)&gt;3,_xlfn.CONCAT("59.",MID(Input!H33,4,8)),"")</f>
        <v/>
      </c>
      <c r="K32" s="88">
        <f>IF(ISERROR(VALUE(MID(I32,5,3))),0,VALUE(MID(I32,5,3)))</f>
        <v>0</v>
      </c>
      <c r="L32" s="87">
        <f>IF(ISERROR(VLOOKUP(K32,X:Y,2,FALSE)),0,VLOOKUP(K32,X:Z,3,FALSE))</f>
        <v>0</v>
      </c>
      <c r="M32" s="87">
        <f>IF(ISTEXT(Input!E33),ROUND(IF(Input!C33="Meters",Input!B33,Input!B33/3.28),0),0)</f>
        <v>0</v>
      </c>
      <c r="N32" s="87">
        <f>IF(ISERROR(VLOOKUP(M32,U$1:V$51,2,FALSE)),0,(VLOOKUP(M32,U$1:V$51,2,FALSE)))</f>
        <v>0</v>
      </c>
      <c r="O32" s="87" t="str">
        <f>_xlfn.CONCAT("59.LS.",L32,".",N32)</f>
        <v>59.LS.0.0</v>
      </c>
      <c r="Q32" s="83" t="s">
        <v>47</v>
      </c>
      <c r="R32" s="84">
        <v>15</v>
      </c>
      <c r="S32" s="84">
        <v>12</v>
      </c>
      <c r="U32" s="28">
        <v>31</v>
      </c>
      <c r="V32" s="93" t="s">
        <v>71</v>
      </c>
      <c r="X32" s="85">
        <v>130</v>
      </c>
      <c r="Y32" s="96" t="s">
        <v>72</v>
      </c>
      <c r="Z32" s="96" t="s">
        <v>72</v>
      </c>
    </row>
    <row r="33" spans="1:26" x14ac:dyDescent="0.35">
      <c r="A33" s="9" t="s">
        <v>13</v>
      </c>
      <c r="B33" s="28" t="s">
        <v>76</v>
      </c>
      <c r="C33" s="2">
        <f>IF(ISTEXT(F33),2,0)</f>
        <v>0</v>
      </c>
      <c r="D33" s="23">
        <f>IF(C33=2,M33,0)</f>
        <v>0</v>
      </c>
      <c r="E33" s="97">
        <f>IF(C33=2,_xlfn.CONCAT("59.LS.",L33,".",N33),0)</f>
        <v>0</v>
      </c>
      <c r="F33">
        <f>IF(ISBLANK(Input!E34),0,Input!E34)</f>
        <v>0</v>
      </c>
      <c r="G33" s="3">
        <f>IF(ISNUMBER(Input!F34),Input!F34*3.41)*1.2</f>
        <v>0</v>
      </c>
      <c r="I33" s="10" t="str">
        <f>IF(LEN(Input!H34)&gt;3,_xlfn.CONCAT("59.",MID(Input!H34,4,8)),"")</f>
        <v/>
      </c>
      <c r="K33" s="88">
        <f t="shared" ref="K33:K36" si="9">IF(ISERROR(VALUE(MID(I33,5,3))),0,VALUE(MID(I33,5,3)))</f>
        <v>0</v>
      </c>
      <c r="L33" s="87">
        <f t="shared" ref="L33:L36" si="10">IF(ISERROR(VLOOKUP(K33,X:Y,2,FALSE)),0,VLOOKUP(K33,X:Z,3,FALSE))</f>
        <v>0</v>
      </c>
      <c r="M33" s="87">
        <f>IF(ISTEXT(Input!E34),ROUND(IF(Input!C34="Meters",Input!B34,Input!B34/3.28),0),0)</f>
        <v>0</v>
      </c>
      <c r="N33" s="87">
        <f t="shared" ref="N33:N36" si="11">IF(ISERROR(VLOOKUP(M33,U$1:V$51,2,FALSE)),0,(VLOOKUP(M33,U$1:V$51,2,FALSE)))</f>
        <v>0</v>
      </c>
      <c r="O33" s="87" t="str">
        <f>_xlfn.CONCAT("59.LS.",L33,".",N33)</f>
        <v>59.LS.0.0</v>
      </c>
      <c r="U33" s="28">
        <v>32</v>
      </c>
      <c r="V33" s="93" t="s">
        <v>71</v>
      </c>
      <c r="X33" s="85">
        <v>131</v>
      </c>
      <c r="Y33" s="96" t="s">
        <v>72</v>
      </c>
      <c r="Z33" s="96" t="s">
        <v>72</v>
      </c>
    </row>
    <row r="34" spans="1:26" x14ac:dyDescent="0.35">
      <c r="A34" s="9" t="s">
        <v>14</v>
      </c>
      <c r="B34" s="2">
        <f>IF(ISERROR(IF(B32=0,0,VLOOKUP(B33,Q$15:S$19,2,FALSE))),0,IF(B32=0,0,VLOOKUP(B33,Q$15:S$19,2,FALSE)))</f>
        <v>0</v>
      </c>
      <c r="C34" s="2">
        <f>IF(ISTEXT(F34),3,0)</f>
        <v>0</v>
      </c>
      <c r="D34" s="23">
        <f>IF(C34=3,M34,0)</f>
        <v>0</v>
      </c>
      <c r="E34" s="97">
        <f>IF(C34=3,_xlfn.CONCAT("59.LS.",L34,".",N34),0)</f>
        <v>0</v>
      </c>
      <c r="F34">
        <f>IF(ISBLANK(Input!E35),0,Input!E35)</f>
        <v>0</v>
      </c>
      <c r="G34" s="3">
        <f>IF(ISNUMBER(Input!F35),Input!F35*3.41)*1.2</f>
        <v>0</v>
      </c>
      <c r="I34" s="10" t="str">
        <f>IF(LEN(Input!H35)&gt;3,_xlfn.CONCAT("59.",MID(Input!H35,4,8)),"")</f>
        <v/>
      </c>
      <c r="K34" s="88">
        <f t="shared" si="9"/>
        <v>0</v>
      </c>
      <c r="L34" s="87">
        <f t="shared" si="10"/>
        <v>0</v>
      </c>
      <c r="M34" s="87">
        <f>IF(ISTEXT(Input!E35),ROUND(IF(Input!C35="Meters",Input!B35,Input!B35/3.28),0),0)</f>
        <v>0</v>
      </c>
      <c r="N34" s="87">
        <f t="shared" si="11"/>
        <v>0</v>
      </c>
      <c r="O34" s="87" t="str">
        <f>_xlfn.CONCAT("59.LS.",L34,".",N34)</f>
        <v>59.LS.0.0</v>
      </c>
      <c r="U34" s="28">
        <v>33</v>
      </c>
      <c r="V34" s="93" t="s">
        <v>71</v>
      </c>
      <c r="X34" s="85">
        <v>132</v>
      </c>
      <c r="Y34" s="96" t="s">
        <v>72</v>
      </c>
      <c r="Z34" s="96" t="s">
        <v>72</v>
      </c>
    </row>
    <row r="35" spans="1:26" x14ac:dyDescent="0.35">
      <c r="A35" s="9" t="s">
        <v>15</v>
      </c>
      <c r="B35" s="24">
        <f>IF(ISERROR(IF(B32=0,0,VLOOKUP(B33,Q$15:S$19,3,FALSE))),0,IF(B32=0,0,VLOOKUP(B33,Q$15:S$19,3,FALSE)))</f>
        <v>0</v>
      </c>
      <c r="C35" s="2">
        <f>IF(ISTEXT(F35),4,0)</f>
        <v>0</v>
      </c>
      <c r="D35" s="23">
        <f>IF(C35=4,M35,0)</f>
        <v>0</v>
      </c>
      <c r="E35" s="97">
        <f>IF(C35=4,_xlfn.CONCAT("59.LS.",L35,".",N35),0)</f>
        <v>0</v>
      </c>
      <c r="F35">
        <f>IF(ISBLANK(Input!E36),0,Input!E36)</f>
        <v>0</v>
      </c>
      <c r="G35" s="3">
        <f>IF(ISNUMBER(Input!F36),Input!F36*3.41)*1.2</f>
        <v>0</v>
      </c>
      <c r="I35" s="10" t="str">
        <f>IF(LEN(Input!H36)&gt;3,_xlfn.CONCAT("59.",MID(Input!H36,4,8)),"")</f>
        <v/>
      </c>
      <c r="K35" s="88">
        <f t="shared" si="9"/>
        <v>0</v>
      </c>
      <c r="L35" s="87">
        <f t="shared" si="10"/>
        <v>0</v>
      </c>
      <c r="M35" s="87">
        <f>IF(ISTEXT(Input!E36),ROUND(IF(Input!C36="Meters",Input!B36,Input!B36/3.28),0),0)</f>
        <v>0</v>
      </c>
      <c r="N35" s="87">
        <f t="shared" si="11"/>
        <v>0</v>
      </c>
      <c r="O35" s="87" t="str">
        <f>_xlfn.CONCAT("59.LS.",L35,".",N35)</f>
        <v>59.LS.0.0</v>
      </c>
      <c r="U35" s="28">
        <v>34</v>
      </c>
      <c r="V35" s="93" t="s">
        <v>71</v>
      </c>
      <c r="X35" s="85">
        <v>133</v>
      </c>
      <c r="Y35" s="96" t="s">
        <v>72</v>
      </c>
      <c r="Z35" s="96" t="s">
        <v>72</v>
      </c>
    </row>
    <row r="36" spans="1:26" x14ac:dyDescent="0.35">
      <c r="A36" s="9"/>
      <c r="B36" s="25" t="str">
        <f>IF(ISBLANK(B33),0,IF(B32=0,"",IF(AND(B35&gt;G37,B34&gt;=B32),"ok","ERROR")))</f>
        <v/>
      </c>
      <c r="C36" s="2">
        <f>IF(ISTEXT(F36),5,0)</f>
        <v>0</v>
      </c>
      <c r="D36" s="23">
        <f>IF(C36=5,M36,0)</f>
        <v>0</v>
      </c>
      <c r="E36" s="97">
        <f>IF(C36=5,_xlfn.CONCAT("59.LS.",L36,".",N36),0)</f>
        <v>0</v>
      </c>
      <c r="F36">
        <f>IF(ISBLANK(Input!E37),0,Input!E37)</f>
        <v>0</v>
      </c>
      <c r="G36" s="3">
        <f>IF(ISNUMBER(Input!F37),Input!F37*3.41)*1.2</f>
        <v>0</v>
      </c>
      <c r="I36" s="10" t="str">
        <f>IF(LEN(Input!H37)&gt;3,_xlfn.CONCAT("59.",MID(Input!H37,4,8)),"")</f>
        <v/>
      </c>
      <c r="K36" s="88">
        <f t="shared" si="9"/>
        <v>0</v>
      </c>
      <c r="L36" s="87">
        <f t="shared" si="10"/>
        <v>0</v>
      </c>
      <c r="M36" s="87">
        <f>IF(ISTEXT(Input!E37),ROUND(IF(Input!C37="Meters",Input!B37,Input!B37/3.28),0),0)</f>
        <v>0</v>
      </c>
      <c r="N36" s="87">
        <f t="shared" si="11"/>
        <v>0</v>
      </c>
      <c r="O36" s="87" t="str">
        <f>_xlfn.CONCAT("59.LS.",L36,".",N36)</f>
        <v>59.LS.0.0</v>
      </c>
      <c r="U36" s="28">
        <v>35</v>
      </c>
      <c r="V36" s="93" t="s">
        <v>71</v>
      </c>
      <c r="X36" s="85">
        <v>134</v>
      </c>
      <c r="Y36" s="96" t="s">
        <v>72</v>
      </c>
      <c r="Z36" s="96" t="s">
        <v>72</v>
      </c>
    </row>
    <row r="37" spans="1:26" x14ac:dyDescent="0.35">
      <c r="A37" s="9"/>
      <c r="F37" s="26" t="s">
        <v>23</v>
      </c>
      <c r="G37" s="27">
        <f>SUM(G32:G36)</f>
        <v>0</v>
      </c>
      <c r="I37" s="10" t="str">
        <f>IF(B32=0,"",B33)</f>
        <v/>
      </c>
      <c r="U37" s="28">
        <v>36</v>
      </c>
      <c r="V37" s="93" t="s">
        <v>71</v>
      </c>
      <c r="X37" s="85">
        <v>135</v>
      </c>
      <c r="Y37" s="96" t="s">
        <v>72</v>
      </c>
      <c r="Z37" s="96" t="s">
        <v>72</v>
      </c>
    </row>
    <row r="38" spans="1:26" x14ac:dyDescent="0.35">
      <c r="A38" s="9"/>
      <c r="I38" s="10">
        <f>IF(ISBLANK(E32),"",E32)</f>
        <v>0</v>
      </c>
      <c r="U38" s="28">
        <v>37</v>
      </c>
      <c r="V38" s="93" t="s">
        <v>71</v>
      </c>
      <c r="X38" s="85">
        <v>136</v>
      </c>
      <c r="Y38" s="96" t="s">
        <v>72</v>
      </c>
      <c r="Z38" s="96" t="s">
        <v>72</v>
      </c>
    </row>
    <row r="39" spans="1:26" x14ac:dyDescent="0.35">
      <c r="A39" s="9"/>
      <c r="I39" s="10">
        <f t="shared" ref="I39:I41" si="12">IF(ISBLANK(E33),"",E33)</f>
        <v>0</v>
      </c>
      <c r="U39" s="28">
        <v>38</v>
      </c>
      <c r="V39" s="93" t="s">
        <v>71</v>
      </c>
      <c r="X39" s="85">
        <v>137</v>
      </c>
      <c r="Y39" s="96" t="s">
        <v>72</v>
      </c>
      <c r="Z39" s="96" t="s">
        <v>72</v>
      </c>
    </row>
    <row r="40" spans="1:26" x14ac:dyDescent="0.35">
      <c r="A40" s="9"/>
      <c r="I40" s="10">
        <f t="shared" si="12"/>
        <v>0</v>
      </c>
      <c r="U40" s="28">
        <v>39</v>
      </c>
      <c r="V40" s="93" t="s">
        <v>71</v>
      </c>
      <c r="X40" s="85">
        <v>138</v>
      </c>
      <c r="Y40" s="96" t="s">
        <v>72</v>
      </c>
      <c r="Z40" s="96" t="s">
        <v>72</v>
      </c>
    </row>
    <row r="41" spans="1:26" x14ac:dyDescent="0.35">
      <c r="A41" s="9"/>
      <c r="I41" s="10">
        <f t="shared" si="12"/>
        <v>0</v>
      </c>
      <c r="U41" s="28">
        <v>40</v>
      </c>
      <c r="V41" s="93" t="s">
        <v>71</v>
      </c>
      <c r="X41" s="85">
        <v>139</v>
      </c>
      <c r="Y41" s="96" t="s">
        <v>72</v>
      </c>
      <c r="Z41" s="96" t="s">
        <v>72</v>
      </c>
    </row>
    <row r="42" spans="1:26" x14ac:dyDescent="0.35">
      <c r="A42" s="14" t="s">
        <v>35</v>
      </c>
      <c r="B42" s="15"/>
      <c r="C42" s="15"/>
      <c r="D42" s="15" t="s">
        <v>36</v>
      </c>
      <c r="E42" s="106"/>
      <c r="F42" s="107"/>
      <c r="G42" s="12"/>
      <c r="H42" s="12"/>
      <c r="I42" s="13">
        <f t="shared" ref="I42" si="13">IF(ISBLANK(E36),"",E36)</f>
        <v>0</v>
      </c>
      <c r="U42" s="28">
        <v>41</v>
      </c>
      <c r="V42" s="93" t="s">
        <v>71</v>
      </c>
      <c r="X42" s="85">
        <v>140</v>
      </c>
      <c r="Y42" s="96" t="s">
        <v>72</v>
      </c>
      <c r="Z42" s="96" t="s">
        <v>72</v>
      </c>
    </row>
    <row r="43" spans="1:26" x14ac:dyDescent="0.35">
      <c r="A43" s="104" t="s">
        <v>31</v>
      </c>
      <c r="B43" s="105"/>
      <c r="C43" s="5" t="s">
        <v>18</v>
      </c>
      <c r="D43" s="5" t="s">
        <v>20</v>
      </c>
      <c r="E43" s="6" t="s">
        <v>16</v>
      </c>
      <c r="F43" s="5" t="s">
        <v>21</v>
      </c>
      <c r="G43" s="7" t="s">
        <v>22</v>
      </c>
      <c r="H43" s="7"/>
      <c r="I43" s="8" t="s">
        <v>30</v>
      </c>
      <c r="K43" s="86" t="s">
        <v>57</v>
      </c>
      <c r="L43" s="87" t="s">
        <v>58</v>
      </c>
      <c r="M43" s="87" t="s">
        <v>62</v>
      </c>
      <c r="N43" s="87" t="s">
        <v>63</v>
      </c>
      <c r="O43" s="87" t="s">
        <v>66</v>
      </c>
      <c r="U43" s="28">
        <v>42</v>
      </c>
      <c r="V43" s="93" t="s">
        <v>71</v>
      </c>
      <c r="X43" s="85">
        <v>141</v>
      </c>
      <c r="Y43" s="96" t="s">
        <v>72</v>
      </c>
      <c r="Z43" s="96" t="s">
        <v>72</v>
      </c>
    </row>
    <row r="44" spans="1:26" x14ac:dyDescent="0.35">
      <c r="A44" s="9" t="s">
        <v>14</v>
      </c>
      <c r="B44" s="2">
        <f>IF(SUM(D44:D48)&gt;0,MAX(C44:C48),0)</f>
        <v>0</v>
      </c>
      <c r="C44" s="2">
        <f>IF(ISTEXT(F44),1,0)</f>
        <v>0</v>
      </c>
      <c r="D44" s="23">
        <f>IF(C44=1,M44,0)</f>
        <v>0</v>
      </c>
      <c r="E44" s="97">
        <f>IF(C44=1,_xlfn.CONCAT("59.LS.",L44,".",N44),0)</f>
        <v>0</v>
      </c>
      <c r="F44">
        <f>IF(ISBLANK(Input!E45),0,Input!E45)</f>
        <v>0</v>
      </c>
      <c r="G44" s="3">
        <f>IF(ISNUMBER(Input!F45),Input!F45*3.41)*1.2</f>
        <v>0</v>
      </c>
      <c r="I44" s="10" t="str">
        <f>IF(LEN(Input!H45)&gt;3,_xlfn.CONCAT("59.",MID(Input!H45,4,8)),"")</f>
        <v/>
      </c>
      <c r="K44" s="88">
        <f>IF(ISERROR(VALUE(MID(I44,5,3))),0,VALUE(MID(I44,5,3)))</f>
        <v>0</v>
      </c>
      <c r="L44" s="87">
        <f>IF(ISERROR(VLOOKUP(K44,X:Y,2,FALSE)),0,VLOOKUP(K44,X:Z,3,FALSE))</f>
        <v>0</v>
      </c>
      <c r="M44" s="87">
        <f>IF(ISTEXT(Input!E45),ROUND(IF(Input!C45="Meters",Input!B45,Input!B45/3.28),0),0)</f>
        <v>0</v>
      </c>
      <c r="N44" s="87">
        <f>IF(ISERROR(VLOOKUP(M44,U$1:V$51,2,FALSE)),0,(VLOOKUP(M44,U$1:V$51,2,FALSE)))</f>
        <v>0</v>
      </c>
      <c r="O44" s="87" t="str">
        <f>_xlfn.CONCAT("59.LS.",L44,".",N44)</f>
        <v>59.LS.0.0</v>
      </c>
      <c r="U44" s="28">
        <v>43</v>
      </c>
      <c r="V44" s="93" t="s">
        <v>71</v>
      </c>
      <c r="X44" s="85">
        <v>142</v>
      </c>
      <c r="Y44" s="96" t="s">
        <v>72</v>
      </c>
      <c r="Z44" s="96" t="s">
        <v>72</v>
      </c>
    </row>
    <row r="45" spans="1:26" x14ac:dyDescent="0.35">
      <c r="A45" s="9" t="s">
        <v>13</v>
      </c>
      <c r="B45" s="28" t="s">
        <v>76</v>
      </c>
      <c r="C45" s="2">
        <f>IF(ISTEXT(F45),2,0)</f>
        <v>0</v>
      </c>
      <c r="D45" s="23">
        <f>IF(C45=2,M45,0)</f>
        <v>0</v>
      </c>
      <c r="E45" s="97">
        <f>IF(C45=2,_xlfn.CONCAT("59.LS.",L45,".",N45),0)</f>
        <v>0</v>
      </c>
      <c r="F45">
        <f>IF(ISBLANK(Input!E46),0,Input!E46)</f>
        <v>0</v>
      </c>
      <c r="G45" s="3">
        <f>IF(ISNUMBER(Input!F46),Input!F46*3.41)*1.2</f>
        <v>0</v>
      </c>
      <c r="I45" s="10" t="str">
        <f>IF(LEN(Input!H46)&gt;3,_xlfn.CONCAT("59.",MID(Input!H46,4,8)),"")</f>
        <v/>
      </c>
      <c r="K45" s="88">
        <f t="shared" ref="K45:K48" si="14">IF(ISERROR(VALUE(MID(I45,5,3))),0,VALUE(MID(I45,5,3)))</f>
        <v>0</v>
      </c>
      <c r="L45" s="87">
        <f t="shared" ref="L45:L48" si="15">IF(ISERROR(VLOOKUP(K45,X:Y,2,FALSE)),0,VLOOKUP(K45,X:Z,3,FALSE))</f>
        <v>0</v>
      </c>
      <c r="M45" s="87">
        <f>IF(ISTEXT(Input!E46),ROUND(IF(Input!C46="Meters",Input!B46,Input!B46/3.28),0),0)</f>
        <v>0</v>
      </c>
      <c r="N45" s="87">
        <f t="shared" ref="N45:N48" si="16">IF(ISERROR(VLOOKUP(M45,U$1:V$51,2,FALSE)),0,(VLOOKUP(M45,U$1:V$51,2,FALSE)))</f>
        <v>0</v>
      </c>
      <c r="O45" s="87" t="str">
        <f>_xlfn.CONCAT("59.LS.",L45,".",N45)</f>
        <v>59.LS.0.0</v>
      </c>
      <c r="U45" s="28">
        <v>44</v>
      </c>
      <c r="V45" s="93" t="s">
        <v>71</v>
      </c>
      <c r="X45" s="85">
        <v>143</v>
      </c>
      <c r="Y45" s="96" t="s">
        <v>72</v>
      </c>
      <c r="Z45" s="96" t="s">
        <v>72</v>
      </c>
    </row>
    <row r="46" spans="1:26" x14ac:dyDescent="0.35">
      <c r="A46" s="9" t="s">
        <v>14</v>
      </c>
      <c r="B46" s="2">
        <f>IF(ISERROR(IF(B44=0,0,VLOOKUP(B45,Q$15:S$19,2,FALSE))),0,IF(B44=0,0,VLOOKUP(B45,Q$15:S$19,2,FALSE)))</f>
        <v>0</v>
      </c>
      <c r="C46" s="2">
        <f>IF(ISTEXT(F46),3,0)</f>
        <v>0</v>
      </c>
      <c r="D46" s="23">
        <f>IF(C46=3,M46,0)</f>
        <v>0</v>
      </c>
      <c r="E46" s="97">
        <f>IF(C46=3,_xlfn.CONCAT("59.LS.",L46,".",N46),0)</f>
        <v>0</v>
      </c>
      <c r="F46">
        <f>IF(ISBLANK(Input!E47),0,Input!E47)</f>
        <v>0</v>
      </c>
      <c r="G46" s="3">
        <f>IF(ISNUMBER(Input!F47),Input!F47*3.41)*1.2</f>
        <v>0</v>
      </c>
      <c r="I46" s="10" t="str">
        <f>IF(LEN(Input!H47)&gt;3,_xlfn.CONCAT("59.",MID(Input!H47,4,8)),"")</f>
        <v/>
      </c>
      <c r="K46" s="88">
        <f t="shared" si="14"/>
        <v>0</v>
      </c>
      <c r="L46" s="87">
        <f t="shared" si="15"/>
        <v>0</v>
      </c>
      <c r="M46" s="87">
        <f>IF(ISTEXT(Input!E47),ROUND(IF(Input!C47="Meters",Input!B47,Input!B47/3.28),0),0)</f>
        <v>0</v>
      </c>
      <c r="N46" s="87">
        <f t="shared" si="16"/>
        <v>0</v>
      </c>
      <c r="O46" s="87" t="str">
        <f>_xlfn.CONCAT("59.LS.",L46,".",N46)</f>
        <v>59.LS.0.0</v>
      </c>
      <c r="U46" s="28">
        <v>45</v>
      </c>
      <c r="V46" s="93" t="s">
        <v>71</v>
      </c>
      <c r="X46" s="85">
        <v>144</v>
      </c>
      <c r="Y46" s="96" t="s">
        <v>72</v>
      </c>
      <c r="Z46" s="96" t="s">
        <v>72</v>
      </c>
    </row>
    <row r="47" spans="1:26" x14ac:dyDescent="0.35">
      <c r="A47" s="9" t="s">
        <v>15</v>
      </c>
      <c r="B47" s="24">
        <f>IF(ISERROR(IF(B44=0,0,VLOOKUP(B45,Q$15:S$19,3,FALSE))),0,IF(B44=0,0,VLOOKUP(B45,Q$15:S$19,3,FALSE)))</f>
        <v>0</v>
      </c>
      <c r="C47" s="2">
        <f>IF(ISTEXT(F47),4,0)</f>
        <v>0</v>
      </c>
      <c r="D47" s="23">
        <f>IF(C47=4,M47,0)</f>
        <v>0</v>
      </c>
      <c r="E47" s="97">
        <f>IF(C47=4,_xlfn.CONCAT("59.LS.",L47,".",N47),0)</f>
        <v>0</v>
      </c>
      <c r="F47">
        <f>IF(ISBLANK(Input!E48),0,Input!E48)</f>
        <v>0</v>
      </c>
      <c r="G47" s="3">
        <f>IF(ISNUMBER(Input!F48),Input!F48*3.41)*1.2</f>
        <v>0</v>
      </c>
      <c r="I47" s="10" t="str">
        <f>IF(LEN(Input!H48)&gt;3,_xlfn.CONCAT("59.",MID(Input!H48,4,8)),"")</f>
        <v/>
      </c>
      <c r="K47" s="88">
        <f t="shared" si="14"/>
        <v>0</v>
      </c>
      <c r="L47" s="87">
        <f t="shared" si="15"/>
        <v>0</v>
      </c>
      <c r="M47" s="87">
        <f>IF(ISTEXT(Input!E48),ROUND(IF(Input!C48="Meters",Input!B48,Input!B48/3.28),0),0)</f>
        <v>0</v>
      </c>
      <c r="N47" s="87">
        <f t="shared" si="16"/>
        <v>0</v>
      </c>
      <c r="O47" s="87" t="str">
        <f>_xlfn.CONCAT("59.LS.",L47,".",N47)</f>
        <v>59.LS.0.0</v>
      </c>
      <c r="U47" s="28">
        <v>46</v>
      </c>
      <c r="V47" s="93" t="s">
        <v>71</v>
      </c>
      <c r="X47" s="85">
        <v>145</v>
      </c>
      <c r="Y47" s="96" t="s">
        <v>72</v>
      </c>
      <c r="Z47" s="96" t="s">
        <v>72</v>
      </c>
    </row>
    <row r="48" spans="1:26" x14ac:dyDescent="0.35">
      <c r="A48" s="9"/>
      <c r="B48" s="25" t="str">
        <f>IF(ISBLANK(B45),0,IF(B44=0,"",IF(AND(B47&gt;G49,B46&gt;=B44),"ok","ERROR")))</f>
        <v/>
      </c>
      <c r="C48" s="2">
        <f>IF(ISTEXT(F48),5,0)</f>
        <v>0</v>
      </c>
      <c r="D48" s="23">
        <f>IF(C48=5,M48,0)</f>
        <v>0</v>
      </c>
      <c r="E48" s="97">
        <f>IF(C48=5,_xlfn.CONCAT("59.LS.",L48,".",N48),0)</f>
        <v>0</v>
      </c>
      <c r="F48">
        <f>IF(ISBLANK(Input!E49),0,Input!E49)</f>
        <v>0</v>
      </c>
      <c r="G48" s="3">
        <f>IF(ISNUMBER(Input!F49),Input!F49*3.41)*1.2</f>
        <v>0</v>
      </c>
      <c r="I48" s="10" t="str">
        <f>IF(LEN(Input!H49)&gt;3,_xlfn.CONCAT("59.",MID(Input!H49,4,8)),"")</f>
        <v/>
      </c>
      <c r="K48" s="88">
        <f t="shared" si="14"/>
        <v>0</v>
      </c>
      <c r="L48" s="87">
        <f t="shared" si="15"/>
        <v>0</v>
      </c>
      <c r="M48" s="87">
        <f>IF(ISTEXT(Input!E49),ROUND(IF(Input!C49="Meters",Input!B49,Input!B49/3.28),0),0)</f>
        <v>0</v>
      </c>
      <c r="N48" s="87">
        <f t="shared" si="16"/>
        <v>0</v>
      </c>
      <c r="O48" s="87" t="str">
        <f>_xlfn.CONCAT("59.LS.",L48,".",N48)</f>
        <v>59.LS.0.0</v>
      </c>
      <c r="U48" s="28">
        <v>47</v>
      </c>
      <c r="V48" s="93" t="s">
        <v>71</v>
      </c>
      <c r="X48" s="85">
        <v>146</v>
      </c>
      <c r="Y48" s="96" t="s">
        <v>72</v>
      </c>
      <c r="Z48" s="96" t="s">
        <v>72</v>
      </c>
    </row>
    <row r="49" spans="1:28" x14ac:dyDescent="0.35">
      <c r="A49" s="9"/>
      <c r="F49" s="26" t="s">
        <v>23</v>
      </c>
      <c r="G49" s="27">
        <f>SUM(G44:G48)</f>
        <v>0</v>
      </c>
      <c r="I49" s="10" t="str">
        <f>IF(B44=0,"",B45)</f>
        <v/>
      </c>
      <c r="U49" s="28">
        <v>48</v>
      </c>
      <c r="V49" s="93" t="s">
        <v>71</v>
      </c>
      <c r="X49" s="85">
        <v>147</v>
      </c>
      <c r="Y49" s="96" t="s">
        <v>72</v>
      </c>
      <c r="Z49" s="96" t="s">
        <v>72</v>
      </c>
    </row>
    <row r="50" spans="1:28" x14ac:dyDescent="0.35">
      <c r="A50" s="9"/>
      <c r="I50" s="10">
        <f>IF(ISBLANK(E44),"",E44)</f>
        <v>0</v>
      </c>
      <c r="U50" s="28">
        <v>48</v>
      </c>
      <c r="V50" s="93" t="s">
        <v>71</v>
      </c>
      <c r="X50" s="85">
        <v>148</v>
      </c>
      <c r="Y50" s="96" t="s">
        <v>72</v>
      </c>
      <c r="Z50" s="96" t="s">
        <v>72</v>
      </c>
    </row>
    <row r="51" spans="1:28" x14ac:dyDescent="0.35">
      <c r="A51" s="9"/>
      <c r="I51" s="10">
        <f t="shared" ref="I51:I53" si="17">IF(ISBLANK(E45),"",E45)</f>
        <v>0</v>
      </c>
      <c r="U51" s="28">
        <v>48</v>
      </c>
      <c r="V51" s="93" t="s">
        <v>71</v>
      </c>
      <c r="X51" s="85">
        <v>149</v>
      </c>
      <c r="Y51" s="96" t="s">
        <v>72</v>
      </c>
      <c r="Z51" s="96" t="s">
        <v>72</v>
      </c>
    </row>
    <row r="52" spans="1:28" x14ac:dyDescent="0.35">
      <c r="A52" s="9"/>
      <c r="I52" s="10">
        <f t="shared" si="17"/>
        <v>0</v>
      </c>
      <c r="X52" s="85">
        <v>150</v>
      </c>
      <c r="Y52" s="96" t="s">
        <v>72</v>
      </c>
      <c r="Z52" s="96" t="s">
        <v>72</v>
      </c>
    </row>
    <row r="53" spans="1:28" x14ac:dyDescent="0.35">
      <c r="A53" s="9"/>
      <c r="I53" s="10">
        <f t="shared" si="17"/>
        <v>0</v>
      </c>
      <c r="X53" s="85">
        <v>151</v>
      </c>
      <c r="Y53" s="96" t="s">
        <v>72</v>
      </c>
      <c r="Z53" s="96" t="s">
        <v>72</v>
      </c>
    </row>
    <row r="54" spans="1:28" x14ac:dyDescent="0.35">
      <c r="A54" s="11"/>
      <c r="B54" s="4"/>
      <c r="C54" s="4"/>
      <c r="D54" s="4"/>
      <c r="E54" s="1"/>
      <c r="F54" s="1"/>
      <c r="G54" s="12"/>
      <c r="H54" s="12"/>
      <c r="I54" s="13">
        <f t="shared" ref="I54" si="18">IF(ISBLANK(E48),"",E48)</f>
        <v>0</v>
      </c>
      <c r="X54" s="85">
        <v>152</v>
      </c>
      <c r="Y54" s="96" t="s">
        <v>72</v>
      </c>
      <c r="Z54" s="96" t="s">
        <v>72</v>
      </c>
    </row>
    <row r="55" spans="1:28" s="73" customFormat="1" x14ac:dyDescent="0.35">
      <c r="B55" s="76"/>
      <c r="C55" s="76"/>
      <c r="D55" s="76"/>
      <c r="G55" s="78"/>
      <c r="H55" s="78"/>
      <c r="J55" s="81"/>
      <c r="K55" s="81"/>
      <c r="L55" s="81"/>
      <c r="M55" s="81"/>
      <c r="N55" s="81"/>
      <c r="O55" s="81"/>
      <c r="P55" s="81"/>
      <c r="Q55" s="81"/>
      <c r="R55" s="82"/>
      <c r="S55" s="82"/>
      <c r="T55" s="82"/>
      <c r="U55" s="82"/>
      <c r="V55" s="94"/>
      <c r="W55" s="81"/>
      <c r="X55" s="85">
        <v>153</v>
      </c>
      <c r="Y55" s="96" t="s">
        <v>72</v>
      </c>
      <c r="Z55" s="96" t="s">
        <v>72</v>
      </c>
      <c r="AA55" s="81"/>
      <c r="AB55" s="81"/>
    </row>
    <row r="56" spans="1:28" s="73" customFormat="1" x14ac:dyDescent="0.35">
      <c r="B56" s="76"/>
      <c r="C56" s="76"/>
      <c r="D56" s="76"/>
      <c r="G56" s="78"/>
      <c r="H56" s="78"/>
      <c r="J56" s="81"/>
      <c r="K56" s="81"/>
      <c r="L56" s="81"/>
      <c r="M56" s="81"/>
      <c r="N56" s="81"/>
      <c r="O56" s="81"/>
      <c r="P56" s="81"/>
      <c r="Q56" s="81"/>
      <c r="R56" s="82"/>
      <c r="S56" s="82"/>
      <c r="T56" s="82"/>
      <c r="U56" s="82"/>
      <c r="V56" s="94"/>
      <c r="W56" s="81"/>
      <c r="X56" s="85">
        <v>154</v>
      </c>
      <c r="Y56" s="96" t="s">
        <v>72</v>
      </c>
      <c r="Z56" s="96" t="s">
        <v>72</v>
      </c>
      <c r="AA56" s="81"/>
      <c r="AB56" s="81"/>
    </row>
    <row r="57" spans="1:28" s="73" customFormat="1" x14ac:dyDescent="0.35">
      <c r="B57" s="76"/>
      <c r="C57" s="76"/>
      <c r="D57" s="76"/>
      <c r="G57" s="78"/>
      <c r="H57" s="78"/>
      <c r="J57" s="81"/>
      <c r="K57" s="81"/>
      <c r="L57" s="81"/>
      <c r="M57" s="81"/>
      <c r="N57" s="81"/>
      <c r="O57" s="81"/>
      <c r="P57" s="81"/>
      <c r="Q57" s="81"/>
      <c r="R57" s="82"/>
      <c r="S57" s="82"/>
      <c r="T57" s="82"/>
      <c r="U57" s="82"/>
      <c r="V57" s="94"/>
      <c r="W57" s="81"/>
      <c r="X57" s="85">
        <v>155</v>
      </c>
      <c r="Y57" s="96" t="s">
        <v>72</v>
      </c>
      <c r="Z57" s="96" t="s">
        <v>72</v>
      </c>
      <c r="AA57" s="81"/>
      <c r="AB57" s="81"/>
    </row>
    <row r="58" spans="1:28" s="73" customFormat="1" x14ac:dyDescent="0.35">
      <c r="B58" s="76"/>
      <c r="C58" s="76"/>
      <c r="D58" s="77"/>
      <c r="G58" s="78"/>
      <c r="H58" s="78"/>
      <c r="J58" s="81"/>
      <c r="K58" s="81"/>
      <c r="L58" s="81"/>
      <c r="M58" s="81"/>
      <c r="N58" s="81"/>
      <c r="O58" s="81"/>
      <c r="P58" s="81"/>
      <c r="Q58" s="81"/>
      <c r="R58" s="82"/>
      <c r="S58" s="82"/>
      <c r="T58" s="82"/>
      <c r="U58" s="82"/>
      <c r="V58" s="94"/>
      <c r="W58" s="81"/>
      <c r="X58" s="85">
        <v>156</v>
      </c>
      <c r="Y58" s="96" t="s">
        <v>72</v>
      </c>
      <c r="Z58" s="96" t="s">
        <v>72</v>
      </c>
      <c r="AA58" s="81"/>
      <c r="AB58" s="81"/>
    </row>
    <row r="59" spans="1:28" s="73" customFormat="1" x14ac:dyDescent="0.35">
      <c r="B59" s="76"/>
      <c r="C59" s="76"/>
      <c r="D59" s="76"/>
      <c r="G59" s="78"/>
      <c r="H59" s="78"/>
      <c r="J59" s="81"/>
      <c r="K59" s="81"/>
      <c r="L59" s="81"/>
      <c r="M59" s="81"/>
      <c r="N59" s="81"/>
      <c r="O59" s="81"/>
      <c r="P59" s="81"/>
      <c r="Q59" s="81"/>
      <c r="R59" s="82"/>
      <c r="S59" s="82"/>
      <c r="T59" s="82"/>
      <c r="U59" s="82"/>
      <c r="V59" s="94"/>
      <c r="W59" s="81"/>
      <c r="X59" s="85">
        <v>157</v>
      </c>
      <c r="Y59" s="96" t="s">
        <v>72</v>
      </c>
      <c r="Z59" s="96" t="s">
        <v>72</v>
      </c>
      <c r="AA59" s="81"/>
      <c r="AB59" s="81"/>
    </row>
    <row r="60" spans="1:28" s="73" customFormat="1" x14ac:dyDescent="0.35">
      <c r="B60" s="76"/>
      <c r="C60" s="76"/>
      <c r="D60" s="76"/>
      <c r="G60" s="78"/>
      <c r="H60" s="78"/>
      <c r="J60" s="81"/>
      <c r="K60" s="81"/>
      <c r="L60" s="81"/>
      <c r="M60" s="81"/>
      <c r="N60" s="81"/>
      <c r="O60" s="81"/>
      <c r="P60" s="81"/>
      <c r="Q60" s="81"/>
      <c r="R60" s="82"/>
      <c r="S60" s="82"/>
      <c r="T60" s="82"/>
      <c r="U60" s="82"/>
      <c r="V60" s="94"/>
      <c r="W60" s="81"/>
      <c r="X60" s="85">
        <v>158</v>
      </c>
      <c r="Y60" s="96" t="s">
        <v>72</v>
      </c>
      <c r="Z60" s="96" t="s">
        <v>72</v>
      </c>
      <c r="AA60" s="81"/>
      <c r="AB60" s="81"/>
    </row>
    <row r="61" spans="1:28" s="73" customFormat="1" x14ac:dyDescent="0.35">
      <c r="B61" s="76"/>
      <c r="C61" s="76"/>
      <c r="D61" s="76"/>
      <c r="G61" s="78"/>
      <c r="H61" s="78"/>
      <c r="J61" s="81"/>
      <c r="K61" s="81"/>
      <c r="L61" s="81"/>
      <c r="M61" s="81"/>
      <c r="N61" s="81"/>
      <c r="O61" s="81"/>
      <c r="P61" s="81"/>
      <c r="Q61" s="81"/>
      <c r="R61" s="82"/>
      <c r="S61" s="82"/>
      <c r="T61" s="82"/>
      <c r="U61" s="82"/>
      <c r="V61" s="94"/>
      <c r="W61" s="81"/>
      <c r="X61" s="85">
        <v>159</v>
      </c>
      <c r="Y61" s="96" t="s">
        <v>72</v>
      </c>
      <c r="Z61" s="96" t="s">
        <v>72</v>
      </c>
      <c r="AA61" s="81"/>
      <c r="AB61" s="81"/>
    </row>
    <row r="62" spans="1:28" s="73" customFormat="1" x14ac:dyDescent="0.35">
      <c r="B62" s="76"/>
      <c r="C62" s="76"/>
      <c r="D62" s="76"/>
      <c r="G62" s="78"/>
      <c r="H62" s="78"/>
      <c r="J62" s="81"/>
      <c r="K62" s="81"/>
      <c r="L62" s="81"/>
      <c r="M62" s="81"/>
      <c r="N62" s="81"/>
      <c r="O62" s="81"/>
      <c r="P62" s="81"/>
      <c r="Q62" s="81"/>
      <c r="R62" s="82"/>
      <c r="S62" s="82"/>
      <c r="T62" s="82"/>
      <c r="U62" s="82"/>
      <c r="V62" s="94"/>
      <c r="W62" s="81"/>
      <c r="X62" s="85">
        <v>160</v>
      </c>
      <c r="Y62" s="96" t="s">
        <v>72</v>
      </c>
      <c r="Z62" s="96" t="s">
        <v>72</v>
      </c>
      <c r="AA62" s="81"/>
      <c r="AB62" s="81"/>
    </row>
    <row r="63" spans="1:28" s="73" customFormat="1" x14ac:dyDescent="0.35">
      <c r="B63" s="76"/>
      <c r="C63" s="76"/>
      <c r="D63" s="76"/>
      <c r="G63" s="78"/>
      <c r="H63" s="78"/>
      <c r="J63" s="81"/>
      <c r="K63" s="81"/>
      <c r="L63" s="81"/>
      <c r="M63" s="81"/>
      <c r="N63" s="81"/>
      <c r="O63" s="81"/>
      <c r="P63" s="81"/>
      <c r="Q63" s="81"/>
      <c r="R63" s="82"/>
      <c r="S63" s="82"/>
      <c r="T63" s="82"/>
      <c r="U63" s="82"/>
      <c r="V63" s="94"/>
      <c r="W63" s="81"/>
      <c r="X63" s="85">
        <v>161</v>
      </c>
      <c r="Y63" s="96" t="s">
        <v>72</v>
      </c>
      <c r="Z63" s="96" t="s">
        <v>72</v>
      </c>
      <c r="AA63" s="81"/>
      <c r="AB63" s="81"/>
    </row>
    <row r="64" spans="1:28" s="73" customFormat="1" x14ac:dyDescent="0.35">
      <c r="B64" s="76"/>
      <c r="C64" s="76"/>
      <c r="D64" s="76"/>
      <c r="G64" s="78"/>
      <c r="H64" s="78"/>
      <c r="J64" s="81"/>
      <c r="K64" s="81"/>
      <c r="L64" s="81"/>
      <c r="M64" s="81"/>
      <c r="N64" s="81"/>
      <c r="O64" s="81"/>
      <c r="P64" s="81"/>
      <c r="Q64" s="81"/>
      <c r="R64" s="82"/>
      <c r="S64" s="82"/>
      <c r="T64" s="82"/>
      <c r="U64" s="82"/>
      <c r="V64" s="94"/>
      <c r="W64" s="81"/>
      <c r="X64" s="85">
        <v>162</v>
      </c>
      <c r="Y64" s="96" t="s">
        <v>72</v>
      </c>
      <c r="Z64" s="96" t="s">
        <v>72</v>
      </c>
      <c r="AA64" s="81"/>
      <c r="AB64" s="81"/>
    </row>
    <row r="65" spans="2:28" s="73" customFormat="1" x14ac:dyDescent="0.35">
      <c r="B65" s="76"/>
      <c r="C65" s="76"/>
      <c r="D65" s="76"/>
      <c r="G65" s="78"/>
      <c r="H65" s="78"/>
      <c r="J65" s="81"/>
      <c r="K65" s="81"/>
      <c r="L65" s="81"/>
      <c r="M65" s="81"/>
      <c r="N65" s="81"/>
      <c r="O65" s="81"/>
      <c r="P65" s="81"/>
      <c r="Q65" s="81"/>
      <c r="R65" s="82"/>
      <c r="S65" s="82"/>
      <c r="T65" s="82"/>
      <c r="U65" s="82"/>
      <c r="V65" s="94"/>
      <c r="W65" s="81"/>
      <c r="X65" s="85">
        <v>163</v>
      </c>
      <c r="Y65" s="96" t="s">
        <v>72</v>
      </c>
      <c r="Z65" s="96" t="s">
        <v>72</v>
      </c>
      <c r="AA65" s="81"/>
      <c r="AB65" s="81"/>
    </row>
    <row r="66" spans="2:28" s="73" customFormat="1" x14ac:dyDescent="0.35">
      <c r="B66" s="76"/>
      <c r="C66" s="76"/>
      <c r="D66" s="76"/>
      <c r="G66" s="78"/>
      <c r="H66" s="78"/>
      <c r="J66" s="81"/>
      <c r="K66" s="81"/>
      <c r="L66" s="81"/>
      <c r="M66" s="81"/>
      <c r="N66" s="81"/>
      <c r="O66" s="81"/>
      <c r="P66" s="81"/>
      <c r="Q66" s="81"/>
      <c r="R66" s="82"/>
      <c r="S66" s="82"/>
      <c r="T66" s="82"/>
      <c r="U66" s="82"/>
      <c r="V66" s="94"/>
      <c r="W66" s="81"/>
      <c r="X66" s="85">
        <v>164</v>
      </c>
      <c r="Y66" s="96" t="s">
        <v>72</v>
      </c>
      <c r="Z66" s="96" t="s">
        <v>72</v>
      </c>
      <c r="AA66" s="81"/>
      <c r="AB66" s="81"/>
    </row>
    <row r="67" spans="2:28" s="73" customFormat="1" x14ac:dyDescent="0.35">
      <c r="B67" s="76"/>
      <c r="C67" s="76"/>
      <c r="D67" s="76"/>
      <c r="G67" s="78"/>
      <c r="H67" s="78"/>
      <c r="J67" s="81"/>
      <c r="K67" s="81"/>
      <c r="L67" s="81"/>
      <c r="M67" s="81"/>
      <c r="N67" s="81"/>
      <c r="O67" s="81"/>
      <c r="P67" s="81"/>
      <c r="Q67" s="81"/>
      <c r="R67" s="82"/>
      <c r="S67" s="82"/>
      <c r="T67" s="82"/>
      <c r="U67" s="82"/>
      <c r="V67" s="94"/>
      <c r="W67" s="81"/>
      <c r="X67" s="85">
        <v>165</v>
      </c>
      <c r="Y67" s="96" t="s">
        <v>72</v>
      </c>
      <c r="Z67" s="96" t="s">
        <v>72</v>
      </c>
      <c r="AA67" s="81"/>
      <c r="AB67" s="81"/>
    </row>
    <row r="68" spans="2:28" s="73" customFormat="1" x14ac:dyDescent="0.35">
      <c r="B68" s="76"/>
      <c r="C68" s="76"/>
      <c r="D68" s="76"/>
      <c r="G68" s="78"/>
      <c r="H68" s="78"/>
      <c r="J68" s="81"/>
      <c r="K68" s="81"/>
      <c r="L68" s="81"/>
      <c r="M68" s="81"/>
      <c r="N68" s="81"/>
      <c r="O68" s="81"/>
      <c r="P68" s="81"/>
      <c r="Q68" s="81"/>
      <c r="R68" s="82"/>
      <c r="S68" s="82"/>
      <c r="T68" s="82"/>
      <c r="U68" s="82"/>
      <c r="V68" s="94"/>
      <c r="W68" s="81"/>
      <c r="X68" s="85">
        <v>166</v>
      </c>
      <c r="Y68" s="96" t="s">
        <v>72</v>
      </c>
      <c r="Z68" s="96" t="s">
        <v>72</v>
      </c>
      <c r="AA68" s="81"/>
      <c r="AB68" s="81"/>
    </row>
    <row r="69" spans="2:28" s="73" customFormat="1" x14ac:dyDescent="0.35">
      <c r="B69" s="76"/>
      <c r="C69" s="76"/>
      <c r="D69" s="76"/>
      <c r="G69" s="78"/>
      <c r="H69" s="78"/>
      <c r="J69" s="81"/>
      <c r="K69" s="81"/>
      <c r="L69" s="81"/>
      <c r="M69" s="81"/>
      <c r="N69" s="81"/>
      <c r="O69" s="81"/>
      <c r="P69" s="81"/>
      <c r="Q69" s="81"/>
      <c r="R69" s="82"/>
      <c r="S69" s="82"/>
      <c r="T69" s="82"/>
      <c r="U69" s="82"/>
      <c r="V69" s="94"/>
      <c r="W69" s="81"/>
      <c r="X69" s="85">
        <v>167</v>
      </c>
      <c r="Y69" s="96" t="s">
        <v>72</v>
      </c>
      <c r="Z69" s="96" t="s">
        <v>72</v>
      </c>
      <c r="AA69" s="81"/>
      <c r="AB69" s="81"/>
    </row>
    <row r="70" spans="2:28" s="73" customFormat="1" x14ac:dyDescent="0.35">
      <c r="B70" s="76"/>
      <c r="C70" s="76"/>
      <c r="D70" s="76"/>
      <c r="G70" s="78"/>
      <c r="H70" s="78"/>
      <c r="J70" s="81"/>
      <c r="K70" s="81"/>
      <c r="L70" s="81"/>
      <c r="M70" s="81"/>
      <c r="N70" s="81"/>
      <c r="O70" s="81"/>
      <c r="P70" s="81"/>
      <c r="Q70" s="81"/>
      <c r="R70" s="82"/>
      <c r="S70" s="82"/>
      <c r="T70" s="82"/>
      <c r="U70" s="82"/>
      <c r="V70" s="94"/>
      <c r="W70" s="81"/>
      <c r="X70" s="85">
        <v>168</v>
      </c>
      <c r="Y70" s="96" t="s">
        <v>72</v>
      </c>
      <c r="Z70" s="96" t="s">
        <v>72</v>
      </c>
      <c r="AA70" s="81"/>
      <c r="AB70" s="81"/>
    </row>
    <row r="71" spans="2:28" s="73" customFormat="1" x14ac:dyDescent="0.35">
      <c r="B71" s="76"/>
      <c r="C71" s="76"/>
      <c r="D71" s="76"/>
      <c r="G71" s="78"/>
      <c r="H71" s="78"/>
      <c r="J71" s="81"/>
      <c r="K71" s="81"/>
      <c r="L71" s="81"/>
      <c r="M71" s="81"/>
      <c r="N71" s="81"/>
      <c r="O71" s="81"/>
      <c r="P71" s="81"/>
      <c r="Q71" s="81"/>
      <c r="R71" s="82"/>
      <c r="S71" s="82"/>
      <c r="T71" s="82"/>
      <c r="U71" s="82"/>
      <c r="V71" s="94"/>
      <c r="W71" s="81"/>
      <c r="X71" s="85">
        <v>169</v>
      </c>
      <c r="Y71" s="96" t="s">
        <v>72</v>
      </c>
      <c r="Z71" s="96" t="s">
        <v>72</v>
      </c>
      <c r="AA71" s="81"/>
      <c r="AB71" s="81"/>
    </row>
    <row r="72" spans="2:28" s="73" customFormat="1" x14ac:dyDescent="0.35">
      <c r="B72" s="76"/>
      <c r="C72" s="76"/>
      <c r="D72" s="76"/>
      <c r="G72" s="78"/>
      <c r="H72" s="78"/>
      <c r="J72" s="81"/>
      <c r="K72" s="81"/>
      <c r="L72" s="81"/>
      <c r="M72" s="81"/>
      <c r="N72" s="81"/>
      <c r="O72" s="81"/>
      <c r="P72" s="81"/>
      <c r="Q72" s="81"/>
      <c r="R72" s="82"/>
      <c r="S72" s="82"/>
      <c r="T72" s="82"/>
      <c r="U72" s="82"/>
      <c r="V72" s="94"/>
      <c r="W72" s="81"/>
      <c r="X72" s="85">
        <v>170</v>
      </c>
      <c r="Y72" s="96" t="s">
        <v>72</v>
      </c>
      <c r="Z72" s="96" t="s">
        <v>72</v>
      </c>
      <c r="AA72" s="81"/>
      <c r="AB72" s="81"/>
    </row>
    <row r="73" spans="2:28" s="73" customFormat="1" x14ac:dyDescent="0.35">
      <c r="B73" s="76"/>
      <c r="C73" s="76"/>
      <c r="D73" s="76"/>
      <c r="G73" s="78"/>
      <c r="H73" s="78"/>
      <c r="J73" s="81"/>
      <c r="K73" s="81"/>
      <c r="L73" s="81"/>
      <c r="M73" s="81"/>
      <c r="N73" s="81"/>
      <c r="O73" s="81"/>
      <c r="P73" s="81"/>
      <c r="Q73" s="81"/>
      <c r="R73" s="82"/>
      <c r="S73" s="82"/>
      <c r="T73" s="82"/>
      <c r="U73" s="82"/>
      <c r="V73" s="94"/>
      <c r="W73" s="81"/>
      <c r="X73" s="85">
        <v>171</v>
      </c>
      <c r="Y73" s="96" t="s">
        <v>72</v>
      </c>
      <c r="Z73" s="96" t="s">
        <v>72</v>
      </c>
      <c r="AA73" s="81"/>
      <c r="AB73" s="81"/>
    </row>
    <row r="74" spans="2:28" s="73" customFormat="1" x14ac:dyDescent="0.35">
      <c r="B74" s="76"/>
      <c r="C74" s="76"/>
      <c r="D74" s="76"/>
      <c r="G74" s="78"/>
      <c r="H74" s="78"/>
      <c r="J74" s="81"/>
      <c r="K74" s="81"/>
      <c r="L74" s="81"/>
      <c r="M74" s="81"/>
      <c r="N74" s="81"/>
      <c r="O74" s="81"/>
      <c r="P74" s="81"/>
      <c r="Q74" s="81"/>
      <c r="R74" s="82"/>
      <c r="S74" s="82"/>
      <c r="T74" s="82"/>
      <c r="U74" s="82"/>
      <c r="V74" s="94"/>
      <c r="W74" s="81"/>
      <c r="X74" s="85">
        <v>172</v>
      </c>
      <c r="Y74" s="96" t="s">
        <v>72</v>
      </c>
      <c r="Z74" s="96" t="s">
        <v>72</v>
      </c>
      <c r="AA74" s="81"/>
      <c r="AB74" s="81"/>
    </row>
    <row r="75" spans="2:28" s="73" customFormat="1" x14ac:dyDescent="0.35">
      <c r="B75" s="76"/>
      <c r="C75" s="76"/>
      <c r="D75" s="76"/>
      <c r="G75" s="78"/>
      <c r="H75" s="78"/>
      <c r="J75" s="81"/>
      <c r="K75" s="81"/>
      <c r="L75" s="81"/>
      <c r="M75" s="81"/>
      <c r="N75" s="81"/>
      <c r="O75" s="81"/>
      <c r="P75" s="81"/>
      <c r="Q75" s="81"/>
      <c r="R75" s="82"/>
      <c r="S75" s="82"/>
      <c r="T75" s="82"/>
      <c r="U75" s="82"/>
      <c r="V75" s="94"/>
      <c r="W75" s="81"/>
      <c r="X75" s="85">
        <v>173</v>
      </c>
      <c r="Y75" s="96" t="s">
        <v>72</v>
      </c>
      <c r="Z75" s="96" t="s">
        <v>72</v>
      </c>
      <c r="AA75" s="81"/>
      <c r="AB75" s="81"/>
    </row>
    <row r="76" spans="2:28" s="73" customFormat="1" x14ac:dyDescent="0.35">
      <c r="B76" s="76"/>
      <c r="C76" s="76"/>
      <c r="D76" s="76"/>
      <c r="G76" s="78"/>
      <c r="H76" s="78"/>
      <c r="J76" s="81"/>
      <c r="K76" s="81"/>
      <c r="L76" s="81"/>
      <c r="M76" s="81"/>
      <c r="N76" s="81"/>
      <c r="O76" s="81"/>
      <c r="P76" s="81"/>
      <c r="Q76" s="81"/>
      <c r="R76" s="82"/>
      <c r="S76" s="82"/>
      <c r="T76" s="82"/>
      <c r="U76" s="82"/>
      <c r="V76" s="94"/>
      <c r="W76" s="81"/>
      <c r="X76" s="85">
        <v>174</v>
      </c>
      <c r="Y76" s="96" t="s">
        <v>72</v>
      </c>
      <c r="Z76" s="96" t="s">
        <v>72</v>
      </c>
      <c r="AA76" s="81"/>
      <c r="AB76" s="81"/>
    </row>
    <row r="77" spans="2:28" s="73" customFormat="1" x14ac:dyDescent="0.35">
      <c r="B77" s="76"/>
      <c r="C77" s="76"/>
      <c r="D77" s="76"/>
      <c r="G77" s="78"/>
      <c r="H77" s="78"/>
      <c r="J77" s="81"/>
      <c r="K77" s="81"/>
      <c r="L77" s="81"/>
      <c r="M77" s="81"/>
      <c r="N77" s="81"/>
      <c r="O77" s="81"/>
      <c r="P77" s="81"/>
      <c r="Q77" s="81"/>
      <c r="R77" s="82"/>
      <c r="S77" s="82"/>
      <c r="T77" s="82"/>
      <c r="U77" s="82"/>
      <c r="V77" s="94"/>
      <c r="W77" s="81"/>
      <c r="X77" s="85">
        <v>175</v>
      </c>
      <c r="Y77" s="96" t="s">
        <v>72</v>
      </c>
      <c r="Z77" s="96" t="s">
        <v>72</v>
      </c>
      <c r="AA77" s="81"/>
      <c r="AB77" s="81"/>
    </row>
    <row r="78" spans="2:28" s="73" customFormat="1" x14ac:dyDescent="0.35">
      <c r="B78" s="76"/>
      <c r="C78" s="76"/>
      <c r="D78" s="76"/>
      <c r="G78" s="78"/>
      <c r="H78" s="78"/>
      <c r="J78" s="81"/>
      <c r="K78" s="81"/>
      <c r="L78" s="81"/>
      <c r="M78" s="81"/>
      <c r="N78" s="81"/>
      <c r="O78" s="81"/>
      <c r="P78" s="81"/>
      <c r="Q78" s="81"/>
      <c r="R78" s="82"/>
      <c r="S78" s="82"/>
      <c r="T78" s="82"/>
      <c r="U78" s="82"/>
      <c r="V78" s="94"/>
      <c r="W78" s="81"/>
      <c r="X78" s="85">
        <v>176</v>
      </c>
      <c r="Y78" s="96" t="s">
        <v>72</v>
      </c>
      <c r="Z78" s="96" t="s">
        <v>72</v>
      </c>
      <c r="AA78" s="81"/>
      <c r="AB78" s="81"/>
    </row>
    <row r="79" spans="2:28" s="73" customFormat="1" x14ac:dyDescent="0.35">
      <c r="B79" s="76"/>
      <c r="C79" s="76"/>
      <c r="D79" s="76"/>
      <c r="G79" s="78"/>
      <c r="H79" s="78"/>
      <c r="J79" s="81"/>
      <c r="K79" s="81"/>
      <c r="L79" s="81"/>
      <c r="M79" s="81"/>
      <c r="N79" s="81"/>
      <c r="O79" s="81"/>
      <c r="P79" s="81"/>
      <c r="Q79" s="81"/>
      <c r="R79" s="82"/>
      <c r="S79" s="82"/>
      <c r="T79" s="82"/>
      <c r="U79" s="82"/>
      <c r="V79" s="94"/>
      <c r="W79" s="81"/>
      <c r="X79" s="85">
        <v>177</v>
      </c>
      <c r="Y79" s="96" t="s">
        <v>72</v>
      </c>
      <c r="Z79" s="96" t="s">
        <v>72</v>
      </c>
      <c r="AA79" s="81"/>
      <c r="AB79" s="81"/>
    </row>
    <row r="80" spans="2:28" s="73" customFormat="1" x14ac:dyDescent="0.35">
      <c r="B80" s="76"/>
      <c r="C80" s="76"/>
      <c r="D80" s="76"/>
      <c r="G80" s="78"/>
      <c r="H80" s="78"/>
      <c r="J80" s="81"/>
      <c r="K80" s="81"/>
      <c r="L80" s="81"/>
      <c r="M80" s="81"/>
      <c r="N80" s="81"/>
      <c r="O80" s="81"/>
      <c r="P80" s="81"/>
      <c r="Q80" s="81"/>
      <c r="R80" s="82"/>
      <c r="S80" s="82"/>
      <c r="T80" s="82"/>
      <c r="U80" s="82"/>
      <c r="V80" s="94"/>
      <c r="W80" s="81"/>
      <c r="X80" s="85">
        <v>178</v>
      </c>
      <c r="Y80" s="96" t="s">
        <v>72</v>
      </c>
      <c r="Z80" s="96" t="s">
        <v>72</v>
      </c>
      <c r="AA80" s="81"/>
      <c r="AB80" s="81"/>
    </row>
    <row r="81" spans="2:28" s="73" customFormat="1" x14ac:dyDescent="0.35">
      <c r="B81" s="76"/>
      <c r="C81" s="76"/>
      <c r="D81" s="76"/>
      <c r="G81" s="78"/>
      <c r="H81" s="78"/>
      <c r="J81" s="81"/>
      <c r="K81" s="81"/>
      <c r="L81" s="81"/>
      <c r="M81" s="81"/>
      <c r="N81" s="81"/>
      <c r="O81" s="81"/>
      <c r="P81" s="81"/>
      <c r="Q81" s="81"/>
      <c r="R81" s="82"/>
      <c r="S81" s="82"/>
      <c r="T81" s="82"/>
      <c r="U81" s="82"/>
      <c r="V81" s="94"/>
      <c r="W81" s="81"/>
      <c r="X81" s="85">
        <v>179</v>
      </c>
      <c r="Y81" s="96" t="s">
        <v>72</v>
      </c>
      <c r="Z81" s="96" t="s">
        <v>72</v>
      </c>
      <c r="AA81" s="81"/>
      <c r="AB81" s="81"/>
    </row>
    <row r="82" spans="2:28" s="73" customFormat="1" x14ac:dyDescent="0.35">
      <c r="B82" s="76"/>
      <c r="C82" s="76"/>
      <c r="D82" s="76"/>
      <c r="G82" s="78"/>
      <c r="H82" s="78"/>
      <c r="J82" s="81"/>
      <c r="K82" s="81"/>
      <c r="L82" s="81"/>
      <c r="M82" s="81"/>
      <c r="N82" s="81"/>
      <c r="O82" s="81"/>
      <c r="P82" s="81"/>
      <c r="Q82" s="81"/>
      <c r="R82" s="82"/>
      <c r="S82" s="82"/>
      <c r="T82" s="82"/>
      <c r="U82" s="82"/>
      <c r="V82" s="94"/>
      <c r="W82" s="81"/>
      <c r="X82" s="85">
        <v>180</v>
      </c>
      <c r="Y82" s="96" t="s">
        <v>72</v>
      </c>
      <c r="Z82" s="96" t="s">
        <v>72</v>
      </c>
      <c r="AA82" s="81"/>
      <c r="AB82" s="81"/>
    </row>
    <row r="83" spans="2:28" s="73" customFormat="1" x14ac:dyDescent="0.35">
      <c r="B83" s="76"/>
      <c r="C83" s="76"/>
      <c r="D83" s="76"/>
      <c r="G83" s="78"/>
      <c r="H83" s="78"/>
      <c r="J83" s="81"/>
      <c r="K83" s="81"/>
      <c r="L83" s="81"/>
      <c r="M83" s="81"/>
      <c r="N83" s="81"/>
      <c r="O83" s="81"/>
      <c r="P83" s="81"/>
      <c r="Q83" s="81"/>
      <c r="R83" s="82"/>
      <c r="S83" s="82"/>
      <c r="T83" s="82"/>
      <c r="U83" s="82"/>
      <c r="V83" s="94"/>
      <c r="W83" s="81"/>
      <c r="X83" s="85">
        <v>181</v>
      </c>
      <c r="Y83" s="96" t="s">
        <v>72</v>
      </c>
      <c r="Z83" s="96" t="s">
        <v>72</v>
      </c>
      <c r="AA83" s="81"/>
      <c r="AB83" s="81"/>
    </row>
    <row r="84" spans="2:28" s="73" customFormat="1" x14ac:dyDescent="0.35">
      <c r="B84" s="76"/>
      <c r="C84" s="76"/>
      <c r="D84" s="76"/>
      <c r="G84" s="78"/>
      <c r="H84" s="78"/>
      <c r="J84" s="81"/>
      <c r="K84" s="81"/>
      <c r="L84" s="81"/>
      <c r="M84" s="81"/>
      <c r="N84" s="81"/>
      <c r="O84" s="81"/>
      <c r="P84" s="81"/>
      <c r="Q84" s="81"/>
      <c r="R84" s="82"/>
      <c r="S84" s="82"/>
      <c r="T84" s="82"/>
      <c r="U84" s="82"/>
      <c r="V84" s="94"/>
      <c r="W84" s="81"/>
      <c r="X84" s="85">
        <v>182</v>
      </c>
      <c r="Y84" s="96" t="s">
        <v>72</v>
      </c>
      <c r="Z84" s="96" t="s">
        <v>72</v>
      </c>
      <c r="AA84" s="81"/>
      <c r="AB84" s="81"/>
    </row>
    <row r="85" spans="2:28" s="73" customFormat="1" x14ac:dyDescent="0.35">
      <c r="B85" s="76"/>
      <c r="C85" s="76"/>
      <c r="D85" s="76"/>
      <c r="G85" s="78"/>
      <c r="H85" s="78"/>
      <c r="J85" s="81"/>
      <c r="K85" s="81"/>
      <c r="L85" s="81"/>
      <c r="M85" s="81"/>
      <c r="N85" s="81"/>
      <c r="O85" s="81"/>
      <c r="P85" s="81"/>
      <c r="Q85" s="81"/>
      <c r="R85" s="82"/>
      <c r="S85" s="82"/>
      <c r="T85" s="82"/>
      <c r="U85" s="82"/>
      <c r="V85" s="94"/>
      <c r="W85" s="81"/>
      <c r="X85" s="85">
        <v>183</v>
      </c>
      <c r="Y85" s="96" t="s">
        <v>72</v>
      </c>
      <c r="Z85" s="96" t="s">
        <v>72</v>
      </c>
      <c r="AA85" s="81"/>
      <c r="AB85" s="81"/>
    </row>
    <row r="86" spans="2:28" s="73" customFormat="1" x14ac:dyDescent="0.35">
      <c r="B86" s="76"/>
      <c r="C86" s="76"/>
      <c r="D86" s="76"/>
      <c r="G86" s="78"/>
      <c r="H86" s="78"/>
      <c r="J86" s="81"/>
      <c r="K86" s="81"/>
      <c r="L86" s="81"/>
      <c r="M86" s="81"/>
      <c r="N86" s="81"/>
      <c r="O86" s="81"/>
      <c r="P86" s="81"/>
      <c r="Q86" s="81"/>
      <c r="R86" s="82"/>
      <c r="S86" s="82"/>
      <c r="T86" s="82"/>
      <c r="U86" s="82"/>
      <c r="V86" s="94"/>
      <c r="W86" s="81"/>
      <c r="X86" s="85">
        <v>184</v>
      </c>
      <c r="Y86" s="96" t="s">
        <v>72</v>
      </c>
      <c r="Z86" s="96" t="s">
        <v>72</v>
      </c>
      <c r="AA86" s="81"/>
      <c r="AB86" s="81"/>
    </row>
    <row r="87" spans="2:28" s="73" customFormat="1" x14ac:dyDescent="0.35">
      <c r="B87" s="76"/>
      <c r="C87" s="76"/>
      <c r="D87" s="76"/>
      <c r="G87" s="78"/>
      <c r="H87" s="78"/>
      <c r="J87" s="81"/>
      <c r="K87" s="81"/>
      <c r="L87" s="81"/>
      <c r="M87" s="81"/>
      <c r="N87" s="81"/>
      <c r="O87" s="81"/>
      <c r="P87" s="81"/>
      <c r="Q87" s="81"/>
      <c r="R87" s="82"/>
      <c r="S87" s="82"/>
      <c r="T87" s="82"/>
      <c r="U87" s="82"/>
      <c r="V87" s="94"/>
      <c r="W87" s="81"/>
      <c r="X87" s="85">
        <v>185</v>
      </c>
      <c r="Y87" s="96" t="s">
        <v>72</v>
      </c>
      <c r="Z87" s="96" t="s">
        <v>72</v>
      </c>
      <c r="AA87" s="81"/>
      <c r="AB87" s="81"/>
    </row>
    <row r="88" spans="2:28" s="73" customFormat="1" x14ac:dyDescent="0.35">
      <c r="B88" s="76"/>
      <c r="C88" s="76"/>
      <c r="D88" s="76"/>
      <c r="G88" s="78"/>
      <c r="H88" s="78"/>
      <c r="J88" s="81"/>
      <c r="K88" s="81"/>
      <c r="L88" s="81"/>
      <c r="M88" s="81"/>
      <c r="N88" s="81"/>
      <c r="O88" s="81"/>
      <c r="P88" s="81"/>
      <c r="Q88" s="81"/>
      <c r="R88" s="82"/>
      <c r="S88" s="82"/>
      <c r="T88" s="82"/>
      <c r="U88" s="82"/>
      <c r="V88" s="94"/>
      <c r="W88" s="81"/>
      <c r="X88" s="85">
        <v>186</v>
      </c>
      <c r="Y88" s="96" t="s">
        <v>72</v>
      </c>
      <c r="Z88" s="96" t="s">
        <v>72</v>
      </c>
      <c r="AA88" s="81"/>
      <c r="AB88" s="81"/>
    </row>
    <row r="89" spans="2:28" s="73" customFormat="1" x14ac:dyDescent="0.35">
      <c r="B89" s="76"/>
      <c r="C89" s="76"/>
      <c r="D89" s="76"/>
      <c r="G89" s="78"/>
      <c r="H89" s="78"/>
      <c r="J89" s="81"/>
      <c r="K89" s="81"/>
      <c r="L89" s="81"/>
      <c r="M89" s="81"/>
      <c r="N89" s="81"/>
      <c r="O89" s="81"/>
      <c r="P89" s="81"/>
      <c r="Q89" s="81"/>
      <c r="R89" s="82"/>
      <c r="S89" s="82"/>
      <c r="T89" s="82"/>
      <c r="U89" s="82"/>
      <c r="V89" s="94"/>
      <c r="W89" s="81"/>
      <c r="X89" s="85">
        <v>187</v>
      </c>
      <c r="Y89" s="96" t="s">
        <v>72</v>
      </c>
      <c r="Z89" s="96" t="s">
        <v>72</v>
      </c>
      <c r="AA89" s="81"/>
      <c r="AB89" s="81"/>
    </row>
    <row r="90" spans="2:28" s="73" customFormat="1" x14ac:dyDescent="0.35">
      <c r="B90" s="76"/>
      <c r="C90" s="76"/>
      <c r="D90" s="76"/>
      <c r="G90" s="78"/>
      <c r="H90" s="78"/>
      <c r="J90" s="81"/>
      <c r="K90" s="81"/>
      <c r="L90" s="81"/>
      <c r="M90" s="81"/>
      <c r="N90" s="81"/>
      <c r="O90" s="81"/>
      <c r="P90" s="81"/>
      <c r="Q90" s="81"/>
      <c r="R90" s="82"/>
      <c r="S90" s="82"/>
      <c r="T90" s="82"/>
      <c r="U90" s="82"/>
      <c r="V90" s="94"/>
      <c r="W90" s="81"/>
      <c r="X90" s="85">
        <v>188</v>
      </c>
      <c r="Y90" s="96" t="s">
        <v>72</v>
      </c>
      <c r="Z90" s="96" t="s">
        <v>72</v>
      </c>
      <c r="AA90" s="81"/>
      <c r="AB90" s="81"/>
    </row>
    <row r="91" spans="2:28" s="73" customFormat="1" x14ac:dyDescent="0.35">
      <c r="B91" s="76"/>
      <c r="C91" s="76"/>
      <c r="D91" s="76"/>
      <c r="G91" s="78"/>
      <c r="H91" s="78"/>
      <c r="J91" s="81"/>
      <c r="K91" s="81"/>
      <c r="L91" s="81"/>
      <c r="M91" s="81"/>
      <c r="N91" s="81"/>
      <c r="O91" s="81"/>
      <c r="P91" s="81"/>
      <c r="Q91" s="81"/>
      <c r="R91" s="82"/>
      <c r="S91" s="82"/>
      <c r="T91" s="82"/>
      <c r="U91" s="82"/>
      <c r="V91" s="94"/>
      <c r="W91" s="81"/>
      <c r="X91" s="85">
        <v>189</v>
      </c>
      <c r="Y91" s="96" t="s">
        <v>72</v>
      </c>
      <c r="Z91" s="96" t="s">
        <v>72</v>
      </c>
      <c r="AA91" s="81"/>
      <c r="AB91" s="81"/>
    </row>
    <row r="92" spans="2:28" s="73" customFormat="1" x14ac:dyDescent="0.35">
      <c r="B92" s="76"/>
      <c r="C92" s="76"/>
      <c r="D92" s="76"/>
      <c r="G92" s="78"/>
      <c r="H92" s="78"/>
      <c r="J92" s="81"/>
      <c r="K92" s="81"/>
      <c r="L92" s="81"/>
      <c r="M92" s="81"/>
      <c r="N92" s="81"/>
      <c r="O92" s="81"/>
      <c r="P92" s="81"/>
      <c r="Q92" s="81"/>
      <c r="R92" s="82"/>
      <c r="S92" s="82"/>
      <c r="T92" s="82"/>
      <c r="U92" s="82"/>
      <c r="V92" s="94"/>
      <c r="W92" s="81"/>
      <c r="X92" s="85">
        <v>190</v>
      </c>
      <c r="Y92" s="96" t="s">
        <v>72</v>
      </c>
      <c r="Z92" s="96" t="s">
        <v>72</v>
      </c>
      <c r="AA92" s="81"/>
      <c r="AB92" s="81"/>
    </row>
    <row r="93" spans="2:28" s="73" customFormat="1" x14ac:dyDescent="0.35">
      <c r="B93" s="76"/>
      <c r="C93" s="76"/>
      <c r="D93" s="76"/>
      <c r="G93" s="78"/>
      <c r="H93" s="78"/>
      <c r="J93" s="81"/>
      <c r="K93" s="81"/>
      <c r="L93" s="81"/>
      <c r="M93" s="81"/>
      <c r="N93" s="81"/>
      <c r="O93" s="81"/>
      <c r="P93" s="81"/>
      <c r="Q93" s="81"/>
      <c r="R93" s="82"/>
      <c r="S93" s="82"/>
      <c r="T93" s="82"/>
      <c r="U93" s="82"/>
      <c r="V93" s="94"/>
      <c r="W93" s="81"/>
      <c r="X93" s="85">
        <v>191</v>
      </c>
      <c r="Y93" s="96" t="s">
        <v>72</v>
      </c>
      <c r="Z93" s="96" t="s">
        <v>72</v>
      </c>
      <c r="AA93" s="81"/>
      <c r="AB93" s="81"/>
    </row>
    <row r="94" spans="2:28" s="73" customFormat="1" x14ac:dyDescent="0.35">
      <c r="B94" s="76"/>
      <c r="C94" s="76"/>
      <c r="D94" s="76"/>
      <c r="G94" s="78"/>
      <c r="H94" s="78"/>
      <c r="J94" s="81"/>
      <c r="K94" s="81"/>
      <c r="L94" s="81"/>
      <c r="M94" s="81"/>
      <c r="N94" s="81"/>
      <c r="O94" s="81"/>
      <c r="P94" s="81"/>
      <c r="Q94" s="81"/>
      <c r="R94" s="82"/>
      <c r="S94" s="82"/>
      <c r="T94" s="82"/>
      <c r="U94" s="82"/>
      <c r="V94" s="94"/>
      <c r="W94" s="81"/>
      <c r="X94" s="85">
        <v>192</v>
      </c>
      <c r="Y94" s="96" t="s">
        <v>72</v>
      </c>
      <c r="Z94" s="96" t="s">
        <v>72</v>
      </c>
      <c r="AA94" s="81"/>
      <c r="AB94" s="81"/>
    </row>
    <row r="95" spans="2:28" s="73" customFormat="1" x14ac:dyDescent="0.35">
      <c r="B95" s="76"/>
      <c r="C95" s="76"/>
      <c r="D95" s="76"/>
      <c r="G95" s="78"/>
      <c r="H95" s="78"/>
      <c r="J95" s="81"/>
      <c r="K95" s="81"/>
      <c r="L95" s="81"/>
      <c r="M95" s="81"/>
      <c r="N95" s="81"/>
      <c r="O95" s="81"/>
      <c r="P95" s="81"/>
      <c r="Q95" s="81"/>
      <c r="R95" s="82"/>
      <c r="S95" s="82"/>
      <c r="T95" s="82"/>
      <c r="U95" s="82"/>
      <c r="V95" s="94"/>
      <c r="W95" s="81"/>
      <c r="X95" s="85">
        <v>193</v>
      </c>
      <c r="Y95" s="96" t="s">
        <v>72</v>
      </c>
      <c r="Z95" s="96" t="s">
        <v>72</v>
      </c>
      <c r="AA95" s="81"/>
      <c r="AB95" s="81"/>
    </row>
    <row r="96" spans="2:28" s="73" customFormat="1" x14ac:dyDescent="0.35">
      <c r="B96" s="76"/>
      <c r="C96" s="76"/>
      <c r="D96" s="76"/>
      <c r="G96" s="78"/>
      <c r="H96" s="78"/>
      <c r="J96" s="81"/>
      <c r="K96" s="81"/>
      <c r="L96" s="81"/>
      <c r="M96" s="81"/>
      <c r="N96" s="81"/>
      <c r="O96" s="81"/>
      <c r="P96" s="81"/>
      <c r="Q96" s="81"/>
      <c r="R96" s="82"/>
      <c r="S96" s="82"/>
      <c r="T96" s="82"/>
      <c r="U96" s="82"/>
      <c r="V96" s="94"/>
      <c r="W96" s="81"/>
      <c r="X96" s="85">
        <v>194</v>
      </c>
      <c r="Y96" s="96" t="s">
        <v>72</v>
      </c>
      <c r="Z96" s="96" t="s">
        <v>72</v>
      </c>
      <c r="AA96" s="81"/>
      <c r="AB96" s="81"/>
    </row>
    <row r="97" spans="2:28" s="73" customFormat="1" x14ac:dyDescent="0.35">
      <c r="B97" s="76"/>
      <c r="C97" s="76"/>
      <c r="D97" s="76"/>
      <c r="G97" s="78"/>
      <c r="H97" s="78"/>
      <c r="J97" s="81"/>
      <c r="K97" s="81"/>
      <c r="L97" s="81"/>
      <c r="M97" s="81"/>
      <c r="N97" s="81"/>
      <c r="O97" s="81"/>
      <c r="P97" s="81"/>
      <c r="Q97" s="81"/>
      <c r="R97" s="82"/>
      <c r="S97" s="82"/>
      <c r="T97" s="82"/>
      <c r="U97" s="82"/>
      <c r="V97" s="94"/>
      <c r="W97" s="81"/>
      <c r="X97" s="85">
        <v>195</v>
      </c>
      <c r="Y97" s="96" t="s">
        <v>72</v>
      </c>
      <c r="Z97" s="96" t="s">
        <v>72</v>
      </c>
      <c r="AA97" s="81"/>
      <c r="AB97" s="81"/>
    </row>
    <row r="98" spans="2:28" s="73" customFormat="1" x14ac:dyDescent="0.35">
      <c r="B98" s="76"/>
      <c r="C98" s="76"/>
      <c r="D98" s="76"/>
      <c r="G98" s="78"/>
      <c r="H98" s="78"/>
      <c r="J98" s="81"/>
      <c r="K98" s="81"/>
      <c r="L98" s="81"/>
      <c r="M98" s="81"/>
      <c r="N98" s="81"/>
      <c r="O98" s="81"/>
      <c r="P98" s="81"/>
      <c r="Q98" s="81"/>
      <c r="R98" s="82"/>
      <c r="S98" s="82"/>
      <c r="T98" s="82"/>
      <c r="U98" s="82"/>
      <c r="V98" s="94"/>
      <c r="W98" s="81"/>
      <c r="X98" s="85">
        <v>196</v>
      </c>
      <c r="Y98" s="96" t="s">
        <v>72</v>
      </c>
      <c r="Z98" s="96" t="s">
        <v>72</v>
      </c>
      <c r="AA98" s="81"/>
      <c r="AB98" s="81"/>
    </row>
    <row r="99" spans="2:28" s="73" customFormat="1" x14ac:dyDescent="0.35">
      <c r="B99" s="76"/>
      <c r="C99" s="76"/>
      <c r="D99" s="76"/>
      <c r="G99" s="78"/>
      <c r="H99" s="78"/>
      <c r="J99" s="81"/>
      <c r="K99" s="81"/>
      <c r="L99" s="81"/>
      <c r="M99" s="81"/>
      <c r="N99" s="81"/>
      <c r="O99" s="81"/>
      <c r="P99" s="81"/>
      <c r="Q99" s="81"/>
      <c r="R99" s="82"/>
      <c r="S99" s="82"/>
      <c r="T99" s="82"/>
      <c r="U99" s="82"/>
      <c r="V99" s="94"/>
      <c r="W99" s="81"/>
      <c r="X99" s="85">
        <v>197</v>
      </c>
      <c r="Y99" s="96" t="s">
        <v>72</v>
      </c>
      <c r="Z99" s="96" t="s">
        <v>72</v>
      </c>
      <c r="AA99" s="81"/>
      <c r="AB99" s="81"/>
    </row>
    <row r="100" spans="2:28" s="73" customFormat="1" x14ac:dyDescent="0.35">
      <c r="B100" s="76"/>
      <c r="C100" s="76"/>
      <c r="D100" s="76"/>
      <c r="G100" s="78"/>
      <c r="H100" s="78"/>
      <c r="J100" s="81"/>
      <c r="K100" s="81"/>
      <c r="L100" s="81"/>
      <c r="M100" s="81"/>
      <c r="N100" s="81"/>
      <c r="O100" s="81"/>
      <c r="P100" s="81"/>
      <c r="Q100" s="81"/>
      <c r="R100" s="82"/>
      <c r="S100" s="82"/>
      <c r="T100" s="82"/>
      <c r="U100" s="82"/>
      <c r="V100" s="94"/>
      <c r="W100" s="81"/>
      <c r="X100" s="85">
        <v>198</v>
      </c>
      <c r="Y100" s="96" t="s">
        <v>72</v>
      </c>
      <c r="Z100" s="96" t="s">
        <v>72</v>
      </c>
      <c r="AA100" s="81"/>
      <c r="AB100" s="81"/>
    </row>
    <row r="101" spans="2:28" s="73" customFormat="1" x14ac:dyDescent="0.35">
      <c r="B101" s="76"/>
      <c r="C101" s="76"/>
      <c r="D101" s="76"/>
      <c r="G101" s="78"/>
      <c r="H101" s="78"/>
      <c r="J101" s="81"/>
      <c r="K101" s="81"/>
      <c r="L101" s="81"/>
      <c r="M101" s="81"/>
      <c r="N101" s="81"/>
      <c r="O101" s="81"/>
      <c r="P101" s="81"/>
      <c r="Q101" s="81"/>
      <c r="R101" s="82"/>
      <c r="S101" s="82"/>
      <c r="T101" s="82"/>
      <c r="U101" s="82"/>
      <c r="V101" s="94"/>
      <c r="W101" s="81"/>
      <c r="X101" s="85">
        <v>199</v>
      </c>
      <c r="Y101" s="96" t="s">
        <v>72</v>
      </c>
      <c r="Z101" s="96" t="s">
        <v>72</v>
      </c>
      <c r="AA101" s="81"/>
      <c r="AB101" s="81"/>
    </row>
    <row r="102" spans="2:28" s="73" customFormat="1" x14ac:dyDescent="0.35">
      <c r="B102" s="76"/>
      <c r="C102" s="76"/>
      <c r="D102" s="76"/>
      <c r="G102" s="78"/>
      <c r="H102" s="78"/>
      <c r="J102" s="81"/>
      <c r="K102" s="81"/>
      <c r="L102" s="81"/>
      <c r="M102" s="81"/>
      <c r="N102" s="81"/>
      <c r="O102" s="81"/>
      <c r="P102" s="81"/>
      <c r="Q102" s="81"/>
      <c r="R102" s="82"/>
      <c r="S102" s="82"/>
      <c r="T102" s="82"/>
      <c r="U102" s="82"/>
      <c r="V102" s="94"/>
      <c r="W102" s="81"/>
      <c r="X102" s="85">
        <v>200</v>
      </c>
      <c r="Y102" s="96" t="s">
        <v>72</v>
      </c>
      <c r="Z102" s="96" t="s">
        <v>72</v>
      </c>
      <c r="AA102" s="81"/>
      <c r="AB102" s="81"/>
    </row>
    <row r="103" spans="2:28" s="73" customFormat="1" x14ac:dyDescent="0.35">
      <c r="B103" s="76"/>
      <c r="C103" s="76"/>
      <c r="D103" s="76"/>
      <c r="G103" s="78"/>
      <c r="H103" s="78"/>
      <c r="J103" s="81"/>
      <c r="K103" s="81"/>
      <c r="L103" s="81"/>
      <c r="M103" s="81"/>
      <c r="N103" s="81"/>
      <c r="O103" s="81"/>
      <c r="P103" s="81"/>
      <c r="Q103" s="81"/>
      <c r="R103" s="82"/>
      <c r="S103" s="82"/>
      <c r="T103" s="82"/>
      <c r="U103" s="82"/>
      <c r="V103" s="94"/>
      <c r="W103" s="81"/>
      <c r="X103" s="85">
        <v>201</v>
      </c>
      <c r="Y103" s="96" t="s">
        <v>72</v>
      </c>
      <c r="Z103" s="96" t="s">
        <v>72</v>
      </c>
      <c r="AA103" s="81"/>
      <c r="AB103" s="81"/>
    </row>
    <row r="104" spans="2:28" s="73" customFormat="1" x14ac:dyDescent="0.35">
      <c r="B104" s="76"/>
      <c r="C104" s="76"/>
      <c r="D104" s="76"/>
      <c r="G104" s="78"/>
      <c r="H104" s="78"/>
      <c r="J104" s="81"/>
      <c r="K104" s="81"/>
      <c r="L104" s="81"/>
      <c r="M104" s="81"/>
      <c r="N104" s="81"/>
      <c r="O104" s="81"/>
      <c r="P104" s="81"/>
      <c r="Q104" s="81"/>
      <c r="R104" s="82"/>
      <c r="S104" s="82"/>
      <c r="T104" s="82"/>
      <c r="U104" s="82"/>
      <c r="V104" s="94"/>
      <c r="W104" s="81"/>
      <c r="X104" s="85">
        <v>202</v>
      </c>
      <c r="Y104" s="96" t="s">
        <v>72</v>
      </c>
      <c r="Z104" s="96" t="s">
        <v>72</v>
      </c>
      <c r="AA104" s="81"/>
      <c r="AB104" s="81"/>
    </row>
    <row r="105" spans="2:28" s="73" customFormat="1" x14ac:dyDescent="0.35">
      <c r="B105" s="76"/>
      <c r="C105" s="76"/>
      <c r="D105" s="76"/>
      <c r="G105" s="78"/>
      <c r="H105" s="78"/>
      <c r="J105" s="81"/>
      <c r="K105" s="81"/>
      <c r="L105" s="81"/>
      <c r="M105" s="81"/>
      <c r="N105" s="81"/>
      <c r="O105" s="81"/>
      <c r="P105" s="81"/>
      <c r="Q105" s="81"/>
      <c r="R105" s="82"/>
      <c r="S105" s="82"/>
      <c r="T105" s="82"/>
      <c r="U105" s="82"/>
      <c r="V105" s="94"/>
      <c r="W105" s="81"/>
      <c r="X105" s="85">
        <v>203</v>
      </c>
      <c r="Y105" s="96" t="s">
        <v>72</v>
      </c>
      <c r="Z105" s="96" t="s">
        <v>72</v>
      </c>
      <c r="AA105" s="81"/>
      <c r="AB105" s="81"/>
    </row>
    <row r="106" spans="2:28" s="73" customFormat="1" x14ac:dyDescent="0.35">
      <c r="B106" s="76"/>
      <c r="C106" s="76"/>
      <c r="D106" s="76"/>
      <c r="G106" s="78"/>
      <c r="H106" s="78"/>
      <c r="J106" s="81"/>
      <c r="K106" s="81"/>
      <c r="L106" s="81"/>
      <c r="M106" s="81"/>
      <c r="N106" s="81"/>
      <c r="O106" s="81"/>
      <c r="P106" s="81"/>
      <c r="Q106" s="81"/>
      <c r="R106" s="82"/>
      <c r="S106" s="82"/>
      <c r="T106" s="82"/>
      <c r="U106" s="82"/>
      <c r="V106" s="94"/>
      <c r="W106" s="81"/>
      <c r="X106" s="85">
        <v>204</v>
      </c>
      <c r="Y106" s="96" t="s">
        <v>72</v>
      </c>
      <c r="Z106" s="96" t="s">
        <v>72</v>
      </c>
      <c r="AA106" s="81"/>
      <c r="AB106" s="81"/>
    </row>
    <row r="107" spans="2:28" s="73" customFormat="1" x14ac:dyDescent="0.35">
      <c r="B107" s="76"/>
      <c r="C107" s="76"/>
      <c r="D107" s="76"/>
      <c r="G107" s="78"/>
      <c r="H107" s="78"/>
      <c r="J107" s="81"/>
      <c r="K107" s="81"/>
      <c r="L107" s="81"/>
      <c r="M107" s="81"/>
      <c r="N107" s="81"/>
      <c r="O107" s="81"/>
      <c r="P107" s="81"/>
      <c r="Q107" s="81"/>
      <c r="R107" s="82"/>
      <c r="S107" s="82"/>
      <c r="T107" s="82"/>
      <c r="U107" s="82"/>
      <c r="V107" s="94"/>
      <c r="W107" s="81"/>
      <c r="X107" s="85">
        <v>205</v>
      </c>
      <c r="Y107" s="96" t="s">
        <v>72</v>
      </c>
      <c r="Z107" s="96" t="s">
        <v>72</v>
      </c>
      <c r="AA107" s="81"/>
      <c r="AB107" s="81"/>
    </row>
    <row r="108" spans="2:28" s="73" customFormat="1" x14ac:dyDescent="0.35">
      <c r="B108" s="76"/>
      <c r="C108" s="76"/>
      <c r="D108" s="76"/>
      <c r="G108" s="78"/>
      <c r="H108" s="78"/>
      <c r="J108" s="81"/>
      <c r="K108" s="81"/>
      <c r="L108" s="81"/>
      <c r="M108" s="81"/>
      <c r="N108" s="81"/>
      <c r="O108" s="81"/>
      <c r="P108" s="81"/>
      <c r="Q108" s="81"/>
      <c r="R108" s="82"/>
      <c r="S108" s="82"/>
      <c r="T108" s="82"/>
      <c r="U108" s="82"/>
      <c r="V108" s="94"/>
      <c r="W108" s="81"/>
      <c r="X108" s="85">
        <v>206</v>
      </c>
      <c r="Y108" s="96" t="s">
        <v>72</v>
      </c>
      <c r="Z108" s="96" t="s">
        <v>72</v>
      </c>
      <c r="AA108" s="81"/>
      <c r="AB108" s="81"/>
    </row>
    <row r="109" spans="2:28" s="73" customFormat="1" x14ac:dyDescent="0.35">
      <c r="B109" s="76"/>
      <c r="C109" s="76"/>
      <c r="D109" s="76"/>
      <c r="G109" s="78"/>
      <c r="H109" s="78"/>
      <c r="J109" s="81"/>
      <c r="K109" s="81"/>
      <c r="L109" s="81"/>
      <c r="M109" s="81"/>
      <c r="N109" s="81"/>
      <c r="O109" s="81"/>
      <c r="P109" s="81"/>
      <c r="Q109" s="81"/>
      <c r="R109" s="82"/>
      <c r="S109" s="82"/>
      <c r="T109" s="82"/>
      <c r="U109" s="82"/>
      <c r="V109" s="94"/>
      <c r="W109" s="81"/>
      <c r="X109" s="85">
        <v>207</v>
      </c>
      <c r="Y109" s="96" t="s">
        <v>72</v>
      </c>
      <c r="Z109" s="96" t="s">
        <v>72</v>
      </c>
      <c r="AA109" s="81"/>
      <c r="AB109" s="81"/>
    </row>
    <row r="110" spans="2:28" s="73" customFormat="1" x14ac:dyDescent="0.35">
      <c r="B110" s="76"/>
      <c r="C110" s="76"/>
      <c r="D110" s="76"/>
      <c r="G110" s="78"/>
      <c r="H110" s="78"/>
      <c r="J110" s="81"/>
      <c r="K110" s="81"/>
      <c r="L110" s="81"/>
      <c r="M110" s="81"/>
      <c r="N110" s="81"/>
      <c r="O110" s="81"/>
      <c r="P110" s="81"/>
      <c r="Q110" s="81"/>
      <c r="R110" s="82"/>
      <c r="S110" s="82"/>
      <c r="T110" s="82"/>
      <c r="U110" s="82"/>
      <c r="V110" s="94"/>
      <c r="W110" s="81"/>
      <c r="X110" s="85">
        <v>208</v>
      </c>
      <c r="Y110" s="96" t="s">
        <v>72</v>
      </c>
      <c r="Z110" s="96" t="s">
        <v>72</v>
      </c>
      <c r="AA110" s="81"/>
      <c r="AB110" s="81"/>
    </row>
    <row r="111" spans="2:28" s="73" customFormat="1" x14ac:dyDescent="0.35">
      <c r="B111" s="76"/>
      <c r="C111" s="76"/>
      <c r="D111" s="76"/>
      <c r="G111" s="78"/>
      <c r="H111" s="78"/>
      <c r="J111" s="81"/>
      <c r="K111" s="81"/>
      <c r="L111" s="81"/>
      <c r="M111" s="81"/>
      <c r="N111" s="81"/>
      <c r="O111" s="81"/>
      <c r="P111" s="81"/>
      <c r="Q111" s="81"/>
      <c r="R111" s="82"/>
      <c r="S111" s="82"/>
      <c r="T111" s="82"/>
      <c r="U111" s="82"/>
      <c r="V111" s="94"/>
      <c r="W111" s="81"/>
      <c r="X111" s="85">
        <v>209</v>
      </c>
      <c r="Y111" s="96" t="s">
        <v>72</v>
      </c>
      <c r="Z111" s="96" t="s">
        <v>72</v>
      </c>
      <c r="AA111" s="81"/>
      <c r="AB111" s="81"/>
    </row>
    <row r="112" spans="2:28" s="73" customFormat="1" x14ac:dyDescent="0.35">
      <c r="B112" s="76"/>
      <c r="C112" s="76"/>
      <c r="D112" s="76"/>
      <c r="G112" s="78"/>
      <c r="H112" s="78"/>
      <c r="J112" s="81"/>
      <c r="K112" s="81"/>
      <c r="L112" s="81"/>
      <c r="M112" s="81"/>
      <c r="N112" s="81"/>
      <c r="O112" s="81"/>
      <c r="P112" s="81"/>
      <c r="Q112" s="81"/>
      <c r="R112" s="82"/>
      <c r="S112" s="82"/>
      <c r="T112" s="82"/>
      <c r="U112" s="82"/>
      <c r="V112" s="94"/>
      <c r="W112" s="81"/>
      <c r="X112" s="85">
        <v>210</v>
      </c>
      <c r="Y112" s="96" t="s">
        <v>72</v>
      </c>
      <c r="Z112" s="96" t="s">
        <v>72</v>
      </c>
      <c r="AA112" s="81"/>
      <c r="AB112" s="81"/>
    </row>
    <row r="113" spans="2:28" s="73" customFormat="1" x14ac:dyDescent="0.35">
      <c r="B113" s="76"/>
      <c r="C113" s="76"/>
      <c r="D113" s="76"/>
      <c r="G113" s="78"/>
      <c r="H113" s="78"/>
      <c r="J113" s="81"/>
      <c r="K113" s="81"/>
      <c r="L113" s="81"/>
      <c r="M113" s="81"/>
      <c r="N113" s="81"/>
      <c r="O113" s="81"/>
      <c r="P113" s="81"/>
      <c r="Q113" s="81"/>
      <c r="R113" s="82"/>
      <c r="S113" s="82"/>
      <c r="T113" s="82"/>
      <c r="U113" s="82"/>
      <c r="V113" s="94"/>
      <c r="W113" s="81"/>
      <c r="X113" s="85">
        <v>211</v>
      </c>
      <c r="Y113" s="96" t="s">
        <v>73</v>
      </c>
      <c r="Z113" s="96" t="s">
        <v>73</v>
      </c>
      <c r="AA113" s="81"/>
      <c r="AB113" s="81"/>
    </row>
    <row r="114" spans="2:28" s="73" customFormat="1" x14ac:dyDescent="0.35">
      <c r="B114" s="76"/>
      <c r="C114" s="76"/>
      <c r="D114" s="76"/>
      <c r="G114" s="78"/>
      <c r="H114" s="78"/>
      <c r="J114" s="81"/>
      <c r="K114" s="81"/>
      <c r="L114" s="81"/>
      <c r="M114" s="81"/>
      <c r="N114" s="81"/>
      <c r="O114" s="81"/>
      <c r="P114" s="81"/>
      <c r="Q114" s="81"/>
      <c r="R114" s="82"/>
      <c r="S114" s="82"/>
      <c r="T114" s="82"/>
      <c r="U114" s="82"/>
      <c r="V114" s="94"/>
      <c r="W114" s="81"/>
      <c r="X114" s="85">
        <v>212</v>
      </c>
      <c r="Y114" s="96" t="s">
        <v>73</v>
      </c>
      <c r="Z114" s="96" t="s">
        <v>73</v>
      </c>
      <c r="AA114" s="81"/>
      <c r="AB114" s="81"/>
    </row>
    <row r="115" spans="2:28" s="73" customFormat="1" x14ac:dyDescent="0.35">
      <c r="B115" s="76"/>
      <c r="C115" s="76"/>
      <c r="D115" s="76"/>
      <c r="G115" s="78"/>
      <c r="H115" s="78"/>
      <c r="J115" s="81"/>
      <c r="K115" s="81"/>
      <c r="L115" s="81"/>
      <c r="M115" s="81"/>
      <c r="N115" s="81"/>
      <c r="O115" s="81"/>
      <c r="P115" s="81"/>
      <c r="Q115" s="81"/>
      <c r="R115" s="82"/>
      <c r="S115" s="82"/>
      <c r="T115" s="82"/>
      <c r="U115" s="82"/>
      <c r="V115" s="94"/>
      <c r="W115" s="81"/>
      <c r="X115" s="85">
        <v>213</v>
      </c>
      <c r="Y115" s="96" t="s">
        <v>73</v>
      </c>
      <c r="Z115" s="96" t="s">
        <v>73</v>
      </c>
      <c r="AA115" s="81"/>
      <c r="AB115" s="81"/>
    </row>
    <row r="116" spans="2:28" s="73" customFormat="1" x14ac:dyDescent="0.35">
      <c r="B116" s="76"/>
      <c r="C116" s="76"/>
      <c r="D116" s="76"/>
      <c r="G116" s="78"/>
      <c r="H116" s="78"/>
      <c r="J116" s="81"/>
      <c r="K116" s="81"/>
      <c r="L116" s="81"/>
      <c r="M116" s="81"/>
      <c r="N116" s="81"/>
      <c r="O116" s="81"/>
      <c r="P116" s="81"/>
      <c r="Q116" s="81"/>
      <c r="R116" s="82"/>
      <c r="S116" s="82"/>
      <c r="T116" s="82"/>
      <c r="U116" s="82"/>
      <c r="V116" s="94"/>
      <c r="W116" s="81"/>
      <c r="X116" s="85">
        <v>214</v>
      </c>
      <c r="Y116" s="96" t="s">
        <v>73</v>
      </c>
      <c r="Z116" s="96" t="s">
        <v>73</v>
      </c>
      <c r="AA116" s="81"/>
      <c r="AB116" s="81"/>
    </row>
    <row r="117" spans="2:28" s="73" customFormat="1" x14ac:dyDescent="0.35">
      <c r="B117" s="76"/>
      <c r="C117" s="76"/>
      <c r="D117" s="76"/>
      <c r="G117" s="78"/>
      <c r="H117" s="78"/>
      <c r="J117" s="81"/>
      <c r="K117" s="81"/>
      <c r="L117" s="81"/>
      <c r="M117" s="81"/>
      <c r="N117" s="81"/>
      <c r="O117" s="81"/>
      <c r="P117" s="81"/>
      <c r="Q117" s="81"/>
      <c r="R117" s="82"/>
      <c r="S117" s="82"/>
      <c r="T117" s="82"/>
      <c r="U117" s="82"/>
      <c r="V117" s="94"/>
      <c r="W117" s="81"/>
      <c r="X117" s="85">
        <v>215</v>
      </c>
      <c r="Y117" s="96" t="s">
        <v>73</v>
      </c>
      <c r="Z117" s="96" t="s">
        <v>73</v>
      </c>
      <c r="AA117" s="81"/>
      <c r="AB117" s="81"/>
    </row>
    <row r="118" spans="2:28" s="73" customFormat="1" x14ac:dyDescent="0.35">
      <c r="B118" s="76"/>
      <c r="C118" s="76"/>
      <c r="D118" s="76"/>
      <c r="G118" s="78"/>
      <c r="H118" s="78"/>
      <c r="J118" s="81"/>
      <c r="K118" s="81"/>
      <c r="L118" s="81"/>
      <c r="M118" s="81"/>
      <c r="N118" s="81"/>
      <c r="O118" s="81"/>
      <c r="P118" s="81"/>
      <c r="Q118" s="81"/>
      <c r="R118" s="82"/>
      <c r="S118" s="82"/>
      <c r="T118" s="82"/>
      <c r="U118" s="82"/>
      <c r="V118" s="94"/>
      <c r="W118" s="81"/>
      <c r="X118" s="85">
        <v>216</v>
      </c>
      <c r="Y118" s="96" t="s">
        <v>73</v>
      </c>
      <c r="Z118" s="96" t="s">
        <v>73</v>
      </c>
      <c r="AA118" s="81"/>
      <c r="AB118" s="81"/>
    </row>
    <row r="119" spans="2:28" s="73" customFormat="1" x14ac:dyDescent="0.35">
      <c r="B119" s="76"/>
      <c r="C119" s="76"/>
      <c r="D119" s="76"/>
      <c r="G119" s="78"/>
      <c r="H119" s="78"/>
      <c r="J119" s="81"/>
      <c r="K119" s="81"/>
      <c r="L119" s="81"/>
      <c r="M119" s="81"/>
      <c r="N119" s="81"/>
      <c r="O119" s="81"/>
      <c r="P119" s="81"/>
      <c r="Q119" s="81"/>
      <c r="R119" s="82"/>
      <c r="S119" s="82"/>
      <c r="T119" s="82"/>
      <c r="U119" s="82"/>
      <c r="V119" s="94"/>
      <c r="W119" s="81"/>
      <c r="X119" s="85">
        <v>217</v>
      </c>
      <c r="Y119" s="96" t="s">
        <v>73</v>
      </c>
      <c r="Z119" s="96" t="s">
        <v>73</v>
      </c>
      <c r="AA119" s="81"/>
      <c r="AB119" s="81"/>
    </row>
    <row r="120" spans="2:28" s="73" customFormat="1" x14ac:dyDescent="0.35">
      <c r="B120" s="76"/>
      <c r="C120" s="76"/>
      <c r="D120" s="76"/>
      <c r="G120" s="78"/>
      <c r="H120" s="78"/>
      <c r="J120" s="81"/>
      <c r="K120" s="81"/>
      <c r="L120" s="81"/>
      <c r="M120" s="81"/>
      <c r="N120" s="81"/>
      <c r="O120" s="81"/>
      <c r="P120" s="81"/>
      <c r="Q120" s="81"/>
      <c r="R120" s="82"/>
      <c r="S120" s="82"/>
      <c r="T120" s="82"/>
      <c r="U120" s="82"/>
      <c r="V120" s="94"/>
      <c r="W120" s="81"/>
      <c r="X120" s="85">
        <v>218</v>
      </c>
      <c r="Y120" s="96" t="s">
        <v>73</v>
      </c>
      <c r="Z120" s="96" t="s">
        <v>73</v>
      </c>
      <c r="AA120" s="81"/>
      <c r="AB120" s="81"/>
    </row>
    <row r="121" spans="2:28" s="73" customFormat="1" x14ac:dyDescent="0.35">
      <c r="B121" s="76"/>
      <c r="C121" s="76"/>
      <c r="D121" s="76"/>
      <c r="G121" s="78"/>
      <c r="H121" s="78"/>
      <c r="J121" s="81"/>
      <c r="K121" s="81"/>
      <c r="L121" s="81"/>
      <c r="M121" s="81"/>
      <c r="N121" s="81"/>
      <c r="O121" s="81"/>
      <c r="P121" s="81"/>
      <c r="Q121" s="81"/>
      <c r="R121" s="82"/>
      <c r="S121" s="82"/>
      <c r="T121" s="82"/>
      <c r="U121" s="82"/>
      <c r="V121" s="94"/>
      <c r="W121" s="81"/>
      <c r="X121" s="85">
        <v>219</v>
      </c>
      <c r="Y121" s="96" t="s">
        <v>73</v>
      </c>
      <c r="Z121" s="96" t="s">
        <v>73</v>
      </c>
      <c r="AA121" s="81"/>
      <c r="AB121" s="81"/>
    </row>
    <row r="122" spans="2:28" s="73" customFormat="1" x14ac:dyDescent="0.35">
      <c r="B122" s="76"/>
      <c r="C122" s="76"/>
      <c r="D122" s="76"/>
      <c r="G122" s="78"/>
      <c r="H122" s="78"/>
      <c r="J122" s="81"/>
      <c r="K122" s="81"/>
      <c r="L122" s="81"/>
      <c r="M122" s="81"/>
      <c r="N122" s="81"/>
      <c r="O122" s="81"/>
      <c r="P122" s="81"/>
      <c r="Q122" s="81"/>
      <c r="R122" s="82"/>
      <c r="S122" s="82"/>
      <c r="T122" s="82"/>
      <c r="U122" s="82"/>
      <c r="V122" s="94"/>
      <c r="W122" s="81"/>
      <c r="X122" s="85">
        <v>220</v>
      </c>
      <c r="Y122" s="96" t="s">
        <v>73</v>
      </c>
      <c r="Z122" s="96" t="s">
        <v>73</v>
      </c>
      <c r="AA122" s="81"/>
      <c r="AB122" s="81"/>
    </row>
    <row r="123" spans="2:28" s="73" customFormat="1" x14ac:dyDescent="0.35">
      <c r="B123" s="76"/>
      <c r="C123" s="76"/>
      <c r="D123" s="76"/>
      <c r="G123" s="78"/>
      <c r="H123" s="78"/>
      <c r="J123" s="81"/>
      <c r="K123" s="81"/>
      <c r="L123" s="81"/>
      <c r="M123" s="81"/>
      <c r="N123" s="81"/>
      <c r="O123" s="81"/>
      <c r="P123" s="81"/>
      <c r="Q123" s="81"/>
      <c r="R123" s="82"/>
      <c r="S123" s="82"/>
      <c r="T123" s="82"/>
      <c r="U123" s="82"/>
      <c r="V123" s="94"/>
      <c r="W123" s="81"/>
      <c r="X123" s="85">
        <v>221</v>
      </c>
      <c r="Y123" s="96" t="s">
        <v>73</v>
      </c>
      <c r="Z123" s="96" t="s">
        <v>73</v>
      </c>
      <c r="AA123" s="81"/>
      <c r="AB123" s="81"/>
    </row>
    <row r="124" spans="2:28" s="73" customFormat="1" x14ac:dyDescent="0.35">
      <c r="B124" s="76"/>
      <c r="C124" s="76"/>
      <c r="D124" s="76"/>
      <c r="G124" s="78"/>
      <c r="H124" s="78"/>
      <c r="J124" s="81"/>
      <c r="K124" s="81"/>
      <c r="L124" s="81"/>
      <c r="M124" s="81"/>
      <c r="N124" s="81"/>
      <c r="O124" s="81"/>
      <c r="P124" s="81"/>
      <c r="Q124" s="81"/>
      <c r="R124" s="82"/>
      <c r="S124" s="82"/>
      <c r="T124" s="82"/>
      <c r="U124" s="82"/>
      <c r="V124" s="94"/>
      <c r="W124" s="81"/>
      <c r="X124" s="85">
        <v>222</v>
      </c>
      <c r="Y124" s="96" t="s">
        <v>73</v>
      </c>
      <c r="Z124" s="96" t="s">
        <v>73</v>
      </c>
      <c r="AA124" s="81"/>
      <c r="AB124" s="81"/>
    </row>
    <row r="125" spans="2:28" s="73" customFormat="1" x14ac:dyDescent="0.35">
      <c r="B125" s="76"/>
      <c r="C125" s="76"/>
      <c r="D125" s="76"/>
      <c r="G125" s="78"/>
      <c r="H125" s="78"/>
      <c r="J125" s="81"/>
      <c r="K125" s="81"/>
      <c r="L125" s="81"/>
      <c r="M125" s="81"/>
      <c r="N125" s="81"/>
      <c r="O125" s="81"/>
      <c r="P125" s="81"/>
      <c r="Q125" s="81"/>
      <c r="R125" s="82"/>
      <c r="S125" s="82"/>
      <c r="T125" s="82"/>
      <c r="U125" s="82"/>
      <c r="V125" s="94"/>
      <c r="W125" s="81"/>
      <c r="X125" s="85">
        <v>223</v>
      </c>
      <c r="Y125" s="96" t="s">
        <v>73</v>
      </c>
      <c r="Z125" s="96" t="s">
        <v>73</v>
      </c>
      <c r="AA125" s="81"/>
      <c r="AB125" s="81"/>
    </row>
    <row r="126" spans="2:28" s="73" customFormat="1" x14ac:dyDescent="0.35">
      <c r="B126" s="76"/>
      <c r="C126" s="76"/>
      <c r="D126" s="76"/>
      <c r="G126" s="78"/>
      <c r="H126" s="78"/>
      <c r="J126" s="81"/>
      <c r="K126" s="81"/>
      <c r="L126" s="81"/>
      <c r="M126" s="81"/>
      <c r="N126" s="81"/>
      <c r="O126" s="81"/>
      <c r="P126" s="81"/>
      <c r="Q126" s="81"/>
      <c r="R126" s="82"/>
      <c r="S126" s="82"/>
      <c r="T126" s="82"/>
      <c r="U126" s="82"/>
      <c r="V126" s="94"/>
      <c r="W126" s="81"/>
      <c r="X126" s="85">
        <v>224</v>
      </c>
      <c r="Y126" s="96" t="s">
        <v>73</v>
      </c>
      <c r="Z126" s="96" t="s">
        <v>73</v>
      </c>
      <c r="AA126" s="81"/>
      <c r="AB126" s="81"/>
    </row>
    <row r="127" spans="2:28" s="73" customFormat="1" x14ac:dyDescent="0.35">
      <c r="B127" s="76"/>
      <c r="C127" s="76"/>
      <c r="D127" s="76"/>
      <c r="G127" s="78"/>
      <c r="H127" s="78"/>
      <c r="J127" s="81"/>
      <c r="K127" s="81"/>
      <c r="L127" s="81"/>
      <c r="M127" s="81"/>
      <c r="N127" s="81"/>
      <c r="O127" s="81"/>
      <c r="P127" s="81"/>
      <c r="Q127" s="81"/>
      <c r="R127" s="82"/>
      <c r="S127" s="82"/>
      <c r="T127" s="82"/>
      <c r="U127" s="82"/>
      <c r="V127" s="94"/>
      <c r="W127" s="81"/>
      <c r="X127" s="85">
        <v>225</v>
      </c>
      <c r="Y127" s="96" t="s">
        <v>73</v>
      </c>
      <c r="Z127" s="96" t="s">
        <v>73</v>
      </c>
      <c r="AA127" s="81"/>
      <c r="AB127" s="81"/>
    </row>
    <row r="128" spans="2:28" s="73" customFormat="1" x14ac:dyDescent="0.35">
      <c r="B128" s="76"/>
      <c r="C128" s="76"/>
      <c r="D128" s="76"/>
      <c r="G128" s="78"/>
      <c r="H128" s="78"/>
      <c r="J128" s="81"/>
      <c r="K128" s="81"/>
      <c r="L128" s="81"/>
      <c r="M128" s="81"/>
      <c r="N128" s="81"/>
      <c r="O128" s="81"/>
      <c r="P128" s="81"/>
      <c r="Q128" s="81"/>
      <c r="R128" s="82"/>
      <c r="S128" s="82"/>
      <c r="T128" s="82"/>
      <c r="U128" s="82"/>
      <c r="V128" s="94"/>
      <c r="W128" s="81"/>
      <c r="X128" s="85">
        <v>226</v>
      </c>
      <c r="Y128" s="96" t="s">
        <v>73</v>
      </c>
      <c r="Z128" s="96" t="s">
        <v>73</v>
      </c>
      <c r="AA128" s="81"/>
      <c r="AB128" s="81"/>
    </row>
    <row r="129" spans="2:28" s="73" customFormat="1" x14ac:dyDescent="0.35">
      <c r="B129" s="76"/>
      <c r="C129" s="76"/>
      <c r="D129" s="76"/>
      <c r="G129" s="78"/>
      <c r="H129" s="78"/>
      <c r="J129" s="81"/>
      <c r="K129" s="81"/>
      <c r="L129" s="81"/>
      <c r="M129" s="81"/>
      <c r="N129" s="81"/>
      <c r="O129" s="81"/>
      <c r="P129" s="81"/>
      <c r="Q129" s="81"/>
      <c r="R129" s="82"/>
      <c r="S129" s="82"/>
      <c r="T129" s="82"/>
      <c r="U129" s="82"/>
      <c r="V129" s="94"/>
      <c r="W129" s="81"/>
      <c r="X129" s="85">
        <v>227</v>
      </c>
      <c r="Y129" s="96" t="s">
        <v>73</v>
      </c>
      <c r="Z129" s="96" t="s">
        <v>73</v>
      </c>
      <c r="AA129" s="81"/>
      <c r="AB129" s="81"/>
    </row>
    <row r="130" spans="2:28" x14ac:dyDescent="0.35">
      <c r="X130" s="85">
        <v>228</v>
      </c>
      <c r="Y130" s="96" t="s">
        <v>73</v>
      </c>
      <c r="Z130" s="96" t="s">
        <v>73</v>
      </c>
    </row>
    <row r="131" spans="2:28" x14ac:dyDescent="0.35">
      <c r="X131" s="85">
        <v>229</v>
      </c>
      <c r="Y131" s="96" t="s">
        <v>73</v>
      </c>
      <c r="Z131" s="96" t="s">
        <v>73</v>
      </c>
    </row>
    <row r="132" spans="2:28" x14ac:dyDescent="0.35">
      <c r="X132" s="85">
        <v>230</v>
      </c>
      <c r="Y132" s="96" t="s">
        <v>73</v>
      </c>
      <c r="Z132" s="96" t="s">
        <v>73</v>
      </c>
    </row>
    <row r="133" spans="2:28" x14ac:dyDescent="0.35">
      <c r="X133" s="85">
        <v>231</v>
      </c>
      <c r="Y133" s="96" t="s">
        <v>73</v>
      </c>
      <c r="Z133" s="96" t="s">
        <v>73</v>
      </c>
    </row>
    <row r="134" spans="2:28" x14ac:dyDescent="0.35">
      <c r="X134" s="85">
        <v>232</v>
      </c>
      <c r="Y134" s="96" t="s">
        <v>73</v>
      </c>
      <c r="Z134" s="96" t="s">
        <v>73</v>
      </c>
    </row>
    <row r="135" spans="2:28" x14ac:dyDescent="0.35">
      <c r="X135" s="85">
        <v>233</v>
      </c>
      <c r="Y135" s="96" t="s">
        <v>73</v>
      </c>
      <c r="Z135" s="96" t="s">
        <v>73</v>
      </c>
    </row>
    <row r="136" spans="2:28" x14ac:dyDescent="0.35">
      <c r="X136" s="85">
        <v>234</v>
      </c>
      <c r="Y136" s="96" t="s">
        <v>73</v>
      </c>
      <c r="Z136" s="96" t="s">
        <v>73</v>
      </c>
    </row>
    <row r="137" spans="2:28" x14ac:dyDescent="0.35">
      <c r="X137" s="85">
        <v>235</v>
      </c>
      <c r="Y137" s="96" t="s">
        <v>73</v>
      </c>
      <c r="Z137" s="96" t="s">
        <v>73</v>
      </c>
    </row>
    <row r="138" spans="2:28" x14ac:dyDescent="0.35">
      <c r="X138" s="85">
        <v>236</v>
      </c>
      <c r="Y138" s="96" t="s">
        <v>73</v>
      </c>
      <c r="Z138" s="96" t="s">
        <v>73</v>
      </c>
    </row>
    <row r="139" spans="2:28" x14ac:dyDescent="0.35">
      <c r="X139" s="85">
        <v>237</v>
      </c>
      <c r="Y139" s="96" t="s">
        <v>73</v>
      </c>
      <c r="Z139" s="96" t="s">
        <v>73</v>
      </c>
    </row>
    <row r="140" spans="2:28" x14ac:dyDescent="0.35">
      <c r="X140" s="85">
        <v>238</v>
      </c>
      <c r="Y140" s="96" t="s">
        <v>73</v>
      </c>
      <c r="Z140" s="96" t="s">
        <v>73</v>
      </c>
    </row>
    <row r="141" spans="2:28" x14ac:dyDescent="0.35">
      <c r="X141" s="85">
        <v>239</v>
      </c>
      <c r="Y141" s="96" t="s">
        <v>73</v>
      </c>
      <c r="Z141" s="96" t="s">
        <v>73</v>
      </c>
    </row>
    <row r="142" spans="2:28" x14ac:dyDescent="0.35">
      <c r="X142" s="85">
        <v>240</v>
      </c>
      <c r="Y142" s="96" t="s">
        <v>73</v>
      </c>
      <c r="Z142" s="96" t="s">
        <v>73</v>
      </c>
    </row>
    <row r="143" spans="2:28" x14ac:dyDescent="0.35">
      <c r="X143" s="85">
        <v>241</v>
      </c>
      <c r="Y143" s="96" t="s">
        <v>73</v>
      </c>
      <c r="Z143" s="96" t="s">
        <v>73</v>
      </c>
    </row>
    <row r="144" spans="2:28" x14ac:dyDescent="0.35">
      <c r="X144" s="85">
        <v>242</v>
      </c>
      <c r="Y144" s="96" t="s">
        <v>73</v>
      </c>
      <c r="Z144" s="96" t="s">
        <v>73</v>
      </c>
    </row>
    <row r="145" spans="24:26" x14ac:dyDescent="0.35">
      <c r="X145" s="85">
        <v>243</v>
      </c>
      <c r="Y145" s="96" t="s">
        <v>73</v>
      </c>
      <c r="Z145" s="96" t="s">
        <v>73</v>
      </c>
    </row>
    <row r="146" spans="24:26" x14ac:dyDescent="0.35">
      <c r="X146" s="85">
        <v>244</v>
      </c>
      <c r="Y146" s="96" t="s">
        <v>73</v>
      </c>
      <c r="Z146" s="96" t="s">
        <v>73</v>
      </c>
    </row>
    <row r="147" spans="24:26" x14ac:dyDescent="0.35">
      <c r="X147" s="85">
        <v>245</v>
      </c>
      <c r="Y147" s="96" t="s">
        <v>73</v>
      </c>
      <c r="Z147" s="96" t="s">
        <v>73</v>
      </c>
    </row>
    <row r="148" spans="24:26" x14ac:dyDescent="0.35">
      <c r="X148" s="85">
        <v>246</v>
      </c>
      <c r="Y148" s="96" t="s">
        <v>73</v>
      </c>
      <c r="Z148" s="96" t="s">
        <v>73</v>
      </c>
    </row>
    <row r="149" spans="24:26" x14ac:dyDescent="0.35">
      <c r="X149" s="85">
        <v>247</v>
      </c>
      <c r="Y149" s="96" t="s">
        <v>73</v>
      </c>
      <c r="Z149" s="96" t="s">
        <v>73</v>
      </c>
    </row>
    <row r="150" spans="24:26" x14ac:dyDescent="0.35">
      <c r="X150" s="85">
        <v>248</v>
      </c>
      <c r="Y150" s="96" t="s">
        <v>73</v>
      </c>
      <c r="Z150" s="96" t="s">
        <v>73</v>
      </c>
    </row>
    <row r="151" spans="24:26" x14ac:dyDescent="0.35">
      <c r="X151" s="85">
        <v>249</v>
      </c>
      <c r="Y151" s="96" t="s">
        <v>73</v>
      </c>
      <c r="Z151" s="96" t="s">
        <v>73</v>
      </c>
    </row>
    <row r="152" spans="24:26" x14ac:dyDescent="0.35">
      <c r="X152" s="85">
        <v>250</v>
      </c>
      <c r="Y152" s="96" t="s">
        <v>73</v>
      </c>
      <c r="Z152" s="96" t="s">
        <v>73</v>
      </c>
    </row>
    <row r="153" spans="24:26" x14ac:dyDescent="0.35">
      <c r="X153" s="85">
        <v>251</v>
      </c>
      <c r="Y153" s="96" t="s">
        <v>73</v>
      </c>
      <c r="Z153" s="96" t="s">
        <v>73</v>
      </c>
    </row>
    <row r="154" spans="24:26" x14ac:dyDescent="0.35">
      <c r="X154" s="85">
        <v>252</v>
      </c>
      <c r="Y154" s="96" t="s">
        <v>73</v>
      </c>
      <c r="Z154" s="96" t="s">
        <v>73</v>
      </c>
    </row>
    <row r="155" spans="24:26" x14ac:dyDescent="0.35">
      <c r="X155" s="85">
        <v>253</v>
      </c>
      <c r="Y155" s="96" t="s">
        <v>73</v>
      </c>
      <c r="Z155" s="96" t="s">
        <v>73</v>
      </c>
    </row>
    <row r="156" spans="24:26" x14ac:dyDescent="0.35">
      <c r="X156" s="85">
        <v>254</v>
      </c>
      <c r="Y156" s="96" t="s">
        <v>73</v>
      </c>
      <c r="Z156" s="96" t="s">
        <v>73</v>
      </c>
    </row>
    <row r="157" spans="24:26" x14ac:dyDescent="0.35">
      <c r="X157" s="85">
        <v>255</v>
      </c>
      <c r="Y157" s="96" t="s">
        <v>73</v>
      </c>
      <c r="Z157" s="96" t="s">
        <v>73</v>
      </c>
    </row>
    <row r="158" spans="24:26" x14ac:dyDescent="0.35">
      <c r="X158" s="85">
        <v>256</v>
      </c>
      <c r="Y158" s="96" t="s">
        <v>73</v>
      </c>
      <c r="Z158" s="96" t="s">
        <v>73</v>
      </c>
    </row>
    <row r="159" spans="24:26" x14ac:dyDescent="0.35">
      <c r="X159" s="85">
        <v>257</v>
      </c>
      <c r="Y159" s="96" t="s">
        <v>73</v>
      </c>
      <c r="Z159" s="96" t="s">
        <v>73</v>
      </c>
    </row>
    <row r="160" spans="24:26" x14ac:dyDescent="0.35">
      <c r="X160" s="85">
        <v>258</v>
      </c>
      <c r="Y160" s="96" t="s">
        <v>73</v>
      </c>
      <c r="Z160" s="96" t="s">
        <v>73</v>
      </c>
    </row>
    <row r="161" spans="24:26" x14ac:dyDescent="0.35">
      <c r="X161" s="85">
        <v>259</v>
      </c>
      <c r="Y161" s="96" t="s">
        <v>73</v>
      </c>
      <c r="Z161" s="96" t="s">
        <v>73</v>
      </c>
    </row>
    <row r="162" spans="24:26" x14ac:dyDescent="0.35">
      <c r="X162" s="85">
        <v>260</v>
      </c>
      <c r="Y162" s="96" t="s">
        <v>73</v>
      </c>
      <c r="Z162" s="96" t="s">
        <v>73</v>
      </c>
    </row>
    <row r="163" spans="24:26" x14ac:dyDescent="0.35">
      <c r="X163" s="85">
        <v>261</v>
      </c>
      <c r="Y163" s="96" t="s">
        <v>73</v>
      </c>
      <c r="Z163" s="96" t="s">
        <v>73</v>
      </c>
    </row>
    <row r="164" spans="24:26" x14ac:dyDescent="0.35">
      <c r="X164" s="85">
        <v>262</v>
      </c>
      <c r="Y164" s="96" t="s">
        <v>73</v>
      </c>
      <c r="Z164" s="96" t="s">
        <v>73</v>
      </c>
    </row>
    <row r="165" spans="24:26" x14ac:dyDescent="0.35">
      <c r="X165" s="85">
        <v>263</v>
      </c>
      <c r="Y165" s="96" t="s">
        <v>73</v>
      </c>
      <c r="Z165" s="96" t="s">
        <v>73</v>
      </c>
    </row>
    <row r="166" spans="24:26" x14ac:dyDescent="0.35">
      <c r="X166" s="85">
        <v>264</v>
      </c>
      <c r="Y166" s="96" t="s">
        <v>73</v>
      </c>
      <c r="Z166" s="96" t="s">
        <v>73</v>
      </c>
    </row>
    <row r="167" spans="24:26" x14ac:dyDescent="0.35">
      <c r="X167" s="85">
        <v>265</v>
      </c>
      <c r="Y167" s="96" t="s">
        <v>73</v>
      </c>
      <c r="Z167" s="96" t="s">
        <v>73</v>
      </c>
    </row>
    <row r="168" spans="24:26" x14ac:dyDescent="0.35">
      <c r="X168" s="85">
        <v>266</v>
      </c>
      <c r="Y168" s="96" t="s">
        <v>73</v>
      </c>
      <c r="Z168" s="96" t="s">
        <v>73</v>
      </c>
    </row>
    <row r="169" spans="24:26" x14ac:dyDescent="0.35">
      <c r="X169" s="85">
        <v>267</v>
      </c>
      <c r="Y169" s="96" t="s">
        <v>73</v>
      </c>
      <c r="Z169" s="96" t="s">
        <v>73</v>
      </c>
    </row>
    <row r="170" spans="24:26" x14ac:dyDescent="0.35">
      <c r="X170" s="85">
        <v>268</v>
      </c>
      <c r="Y170" s="96" t="s">
        <v>73</v>
      </c>
      <c r="Z170" s="96" t="s">
        <v>73</v>
      </c>
    </row>
    <row r="171" spans="24:26" x14ac:dyDescent="0.35">
      <c r="X171" s="85">
        <v>269</v>
      </c>
      <c r="Y171" s="96" t="s">
        <v>73</v>
      </c>
      <c r="Z171" s="96" t="s">
        <v>73</v>
      </c>
    </row>
    <row r="172" spans="24:26" x14ac:dyDescent="0.35">
      <c r="X172" s="85">
        <v>270</v>
      </c>
      <c r="Y172" s="96" t="s">
        <v>73</v>
      </c>
      <c r="Z172" s="96" t="s">
        <v>73</v>
      </c>
    </row>
    <row r="173" spans="24:26" x14ac:dyDescent="0.35">
      <c r="X173" s="85">
        <v>271</v>
      </c>
      <c r="Y173" s="96" t="s">
        <v>73</v>
      </c>
      <c r="Z173" s="96" t="s">
        <v>73</v>
      </c>
    </row>
    <row r="174" spans="24:26" x14ac:dyDescent="0.35">
      <c r="X174" s="85">
        <v>272</v>
      </c>
      <c r="Y174" s="96" t="s">
        <v>73</v>
      </c>
      <c r="Z174" s="96" t="s">
        <v>73</v>
      </c>
    </row>
    <row r="175" spans="24:26" x14ac:dyDescent="0.35">
      <c r="X175" s="85">
        <v>273</v>
      </c>
      <c r="Y175" s="96" t="s">
        <v>73</v>
      </c>
      <c r="Z175" s="96" t="s">
        <v>73</v>
      </c>
    </row>
    <row r="176" spans="24:26" x14ac:dyDescent="0.35">
      <c r="X176" s="85">
        <v>274</v>
      </c>
      <c r="Y176" s="96" t="s">
        <v>73</v>
      </c>
      <c r="Z176" s="96" t="s">
        <v>73</v>
      </c>
    </row>
    <row r="177" spans="24:26" x14ac:dyDescent="0.35">
      <c r="X177" s="85">
        <v>275</v>
      </c>
      <c r="Y177" s="96" t="s">
        <v>73</v>
      </c>
      <c r="Z177" s="96" t="s">
        <v>73</v>
      </c>
    </row>
    <row r="178" spans="24:26" x14ac:dyDescent="0.35">
      <c r="X178" s="85">
        <v>276</v>
      </c>
      <c r="Y178" s="96" t="s">
        <v>73</v>
      </c>
      <c r="Z178" s="96" t="s">
        <v>73</v>
      </c>
    </row>
    <row r="179" spans="24:26" x14ac:dyDescent="0.35">
      <c r="X179" s="85">
        <v>277</v>
      </c>
      <c r="Y179" s="96" t="s">
        <v>73</v>
      </c>
      <c r="Z179" s="96" t="s">
        <v>73</v>
      </c>
    </row>
    <row r="180" spans="24:26" x14ac:dyDescent="0.35">
      <c r="X180" s="85">
        <v>278</v>
      </c>
      <c r="Y180" s="96" t="s">
        <v>73</v>
      </c>
      <c r="Z180" s="96" t="s">
        <v>73</v>
      </c>
    </row>
    <row r="181" spans="24:26" x14ac:dyDescent="0.35">
      <c r="X181" s="85">
        <v>279</v>
      </c>
      <c r="Y181" s="96" t="s">
        <v>73</v>
      </c>
      <c r="Z181" s="96" t="s">
        <v>73</v>
      </c>
    </row>
    <row r="182" spans="24:26" x14ac:dyDescent="0.35">
      <c r="X182" s="85">
        <v>280</v>
      </c>
      <c r="Y182" s="96" t="s">
        <v>73</v>
      </c>
      <c r="Z182" s="96" t="s">
        <v>73</v>
      </c>
    </row>
    <row r="183" spans="24:26" x14ac:dyDescent="0.35">
      <c r="X183" s="85">
        <v>281</v>
      </c>
      <c r="Y183" s="96" t="s">
        <v>73</v>
      </c>
      <c r="Z183" s="96" t="s">
        <v>73</v>
      </c>
    </row>
    <row r="184" spans="24:26" x14ac:dyDescent="0.35">
      <c r="X184" s="85">
        <v>282</v>
      </c>
      <c r="Y184" s="96" t="s">
        <v>73</v>
      </c>
      <c r="Z184" s="96" t="s">
        <v>73</v>
      </c>
    </row>
    <row r="185" spans="24:26" x14ac:dyDescent="0.35">
      <c r="X185" s="85">
        <v>283</v>
      </c>
      <c r="Y185" s="96" t="s">
        <v>73</v>
      </c>
      <c r="Z185" s="96" t="s">
        <v>73</v>
      </c>
    </row>
    <row r="186" spans="24:26" x14ac:dyDescent="0.35">
      <c r="X186" s="85">
        <v>284</v>
      </c>
      <c r="Y186" s="96" t="s">
        <v>73</v>
      </c>
      <c r="Z186" s="96" t="s">
        <v>73</v>
      </c>
    </row>
    <row r="187" spans="24:26" x14ac:dyDescent="0.35">
      <c r="X187" s="85">
        <v>285</v>
      </c>
      <c r="Y187" s="96" t="s">
        <v>73</v>
      </c>
      <c r="Z187" s="96" t="s">
        <v>73</v>
      </c>
    </row>
    <row r="188" spans="24:26" x14ac:dyDescent="0.35">
      <c r="X188" s="85">
        <v>286</v>
      </c>
      <c r="Y188" s="96" t="s">
        <v>73</v>
      </c>
      <c r="Z188" s="96" t="s">
        <v>73</v>
      </c>
    </row>
    <row r="189" spans="24:26" x14ac:dyDescent="0.35">
      <c r="X189" s="85">
        <v>287</v>
      </c>
      <c r="Y189" s="96" t="s">
        <v>73</v>
      </c>
      <c r="Z189" s="96" t="s">
        <v>73</v>
      </c>
    </row>
    <row r="190" spans="24:26" x14ac:dyDescent="0.35">
      <c r="X190" s="85">
        <v>288</v>
      </c>
      <c r="Y190" s="96" t="s">
        <v>73</v>
      </c>
      <c r="Z190" s="96" t="s">
        <v>73</v>
      </c>
    </row>
    <row r="191" spans="24:26" x14ac:dyDescent="0.35">
      <c r="X191" s="85">
        <v>289</v>
      </c>
      <c r="Y191" s="96" t="s">
        <v>73</v>
      </c>
      <c r="Z191" s="96" t="s">
        <v>73</v>
      </c>
    </row>
    <row r="192" spans="24:26" x14ac:dyDescent="0.35">
      <c r="X192" s="85">
        <v>290</v>
      </c>
      <c r="Y192" s="96" t="s">
        <v>73</v>
      </c>
      <c r="Z192" s="96" t="s">
        <v>73</v>
      </c>
    </row>
    <row r="193" spans="24:26" x14ac:dyDescent="0.35">
      <c r="X193" s="85">
        <v>291</v>
      </c>
      <c r="Y193" s="96" t="s">
        <v>73</v>
      </c>
      <c r="Z193" s="96" t="s">
        <v>73</v>
      </c>
    </row>
    <row r="194" spans="24:26" x14ac:dyDescent="0.35">
      <c r="X194" s="85">
        <v>292</v>
      </c>
      <c r="Y194" s="96" t="s">
        <v>73</v>
      </c>
      <c r="Z194" s="96" t="s">
        <v>73</v>
      </c>
    </row>
    <row r="195" spans="24:26" x14ac:dyDescent="0.35">
      <c r="X195" s="85">
        <v>293</v>
      </c>
      <c r="Y195" s="96" t="s">
        <v>73</v>
      </c>
      <c r="Z195" s="96" t="s">
        <v>73</v>
      </c>
    </row>
    <row r="196" spans="24:26" x14ac:dyDescent="0.35">
      <c r="X196" s="85">
        <v>294</v>
      </c>
      <c r="Y196" s="96" t="s">
        <v>73</v>
      </c>
      <c r="Z196" s="96" t="s">
        <v>73</v>
      </c>
    </row>
    <row r="197" spans="24:26" x14ac:dyDescent="0.35">
      <c r="X197" s="85">
        <v>295</v>
      </c>
      <c r="Y197" s="96" t="s">
        <v>73</v>
      </c>
      <c r="Z197" s="96" t="s">
        <v>73</v>
      </c>
    </row>
    <row r="198" spans="24:26" x14ac:dyDescent="0.35">
      <c r="X198" s="85">
        <v>296</v>
      </c>
      <c r="Y198" s="96" t="s">
        <v>73</v>
      </c>
      <c r="Z198" s="96" t="s">
        <v>73</v>
      </c>
    </row>
    <row r="199" spans="24:26" x14ac:dyDescent="0.35">
      <c r="X199" s="85">
        <v>297</v>
      </c>
      <c r="Y199" s="96" t="s">
        <v>73</v>
      </c>
      <c r="Z199" s="96" t="s">
        <v>73</v>
      </c>
    </row>
    <row r="200" spans="24:26" x14ac:dyDescent="0.35">
      <c r="X200" s="85">
        <v>298</v>
      </c>
      <c r="Y200" s="96" t="s">
        <v>73</v>
      </c>
      <c r="Z200" s="96" t="s">
        <v>73</v>
      </c>
    </row>
    <row r="201" spans="24:26" x14ac:dyDescent="0.35">
      <c r="X201" s="85">
        <v>299</v>
      </c>
      <c r="Y201" s="96" t="s">
        <v>73</v>
      </c>
      <c r="Z201" s="96" t="s">
        <v>73</v>
      </c>
    </row>
    <row r="202" spans="24:26" x14ac:dyDescent="0.35">
      <c r="X202" s="85">
        <v>300</v>
      </c>
      <c r="Y202" s="96" t="s">
        <v>73</v>
      </c>
      <c r="Z202" s="96" t="s">
        <v>73</v>
      </c>
    </row>
    <row r="203" spans="24:26" x14ac:dyDescent="0.35">
      <c r="X203" s="85">
        <v>301</v>
      </c>
      <c r="Y203" s="96" t="s">
        <v>73</v>
      </c>
      <c r="Z203" s="96" t="s">
        <v>73</v>
      </c>
    </row>
    <row r="204" spans="24:26" x14ac:dyDescent="0.35">
      <c r="X204" s="85">
        <v>302</v>
      </c>
      <c r="Y204" s="96" t="s">
        <v>73</v>
      </c>
      <c r="Z204" s="96" t="s">
        <v>73</v>
      </c>
    </row>
    <row r="205" spans="24:26" x14ac:dyDescent="0.35">
      <c r="X205" s="85">
        <v>303</v>
      </c>
      <c r="Y205" s="96" t="s">
        <v>73</v>
      </c>
      <c r="Z205" s="96" t="s">
        <v>73</v>
      </c>
    </row>
    <row r="206" spans="24:26" x14ac:dyDescent="0.35">
      <c r="X206" s="85">
        <v>304</v>
      </c>
      <c r="Y206" s="96" t="s">
        <v>73</v>
      </c>
      <c r="Z206" s="96" t="s">
        <v>73</v>
      </c>
    </row>
    <row r="207" spans="24:26" x14ac:dyDescent="0.35">
      <c r="X207" s="85">
        <v>305</v>
      </c>
      <c r="Y207" s="96" t="s">
        <v>73</v>
      </c>
      <c r="Z207" s="96" t="s">
        <v>73</v>
      </c>
    </row>
    <row r="208" spans="24:26" x14ac:dyDescent="0.35">
      <c r="X208" s="85">
        <v>306</v>
      </c>
      <c r="Y208" s="96" t="s">
        <v>74</v>
      </c>
      <c r="Z208" s="96" t="s">
        <v>73</v>
      </c>
    </row>
    <row r="209" spans="24:26" x14ac:dyDescent="0.35">
      <c r="X209" s="85">
        <v>307</v>
      </c>
      <c r="Y209" s="96" t="s">
        <v>74</v>
      </c>
      <c r="Z209" s="96" t="s">
        <v>73</v>
      </c>
    </row>
    <row r="210" spans="24:26" x14ac:dyDescent="0.35">
      <c r="X210" s="85">
        <v>308</v>
      </c>
      <c r="Y210" s="96" t="s">
        <v>74</v>
      </c>
      <c r="Z210" s="96" t="s">
        <v>73</v>
      </c>
    </row>
    <row r="211" spans="24:26" x14ac:dyDescent="0.35">
      <c r="X211" s="85">
        <v>309</v>
      </c>
      <c r="Y211" s="96" t="s">
        <v>74</v>
      </c>
      <c r="Z211" s="96" t="s">
        <v>73</v>
      </c>
    </row>
    <row r="212" spans="24:26" x14ac:dyDescent="0.35">
      <c r="X212" s="85">
        <v>310</v>
      </c>
      <c r="Y212" s="96" t="s">
        <v>74</v>
      </c>
      <c r="Z212" s="96" t="s">
        <v>73</v>
      </c>
    </row>
    <row r="213" spans="24:26" x14ac:dyDescent="0.35">
      <c r="X213" s="85">
        <v>311</v>
      </c>
      <c r="Y213" s="96" t="s">
        <v>74</v>
      </c>
      <c r="Z213" s="96" t="s">
        <v>73</v>
      </c>
    </row>
    <row r="214" spans="24:26" x14ac:dyDescent="0.35">
      <c r="X214" s="85">
        <v>312</v>
      </c>
      <c r="Y214" s="96" t="s">
        <v>74</v>
      </c>
      <c r="Z214" s="96" t="s">
        <v>73</v>
      </c>
    </row>
    <row r="215" spans="24:26" x14ac:dyDescent="0.35">
      <c r="X215" s="85">
        <v>313</v>
      </c>
      <c r="Y215" s="96" t="s">
        <v>74</v>
      </c>
      <c r="Z215" s="96" t="s">
        <v>73</v>
      </c>
    </row>
    <row r="216" spans="24:26" x14ac:dyDescent="0.35">
      <c r="X216" s="85">
        <v>314</v>
      </c>
      <c r="Y216" s="96" t="s">
        <v>74</v>
      </c>
      <c r="Z216" s="96" t="s">
        <v>73</v>
      </c>
    </row>
    <row r="217" spans="24:26" x14ac:dyDescent="0.35">
      <c r="X217" s="85">
        <v>315</v>
      </c>
      <c r="Y217" s="96" t="s">
        <v>74</v>
      </c>
      <c r="Z217" s="96" t="s">
        <v>73</v>
      </c>
    </row>
    <row r="218" spans="24:26" x14ac:dyDescent="0.35">
      <c r="X218" s="85">
        <v>316</v>
      </c>
      <c r="Y218" s="96" t="s">
        <v>74</v>
      </c>
      <c r="Z218" s="96" t="s">
        <v>73</v>
      </c>
    </row>
    <row r="219" spans="24:26" x14ac:dyDescent="0.35">
      <c r="X219" s="85">
        <v>317</v>
      </c>
      <c r="Y219" s="96" t="s">
        <v>74</v>
      </c>
      <c r="Z219" s="96" t="s">
        <v>73</v>
      </c>
    </row>
    <row r="220" spans="24:26" x14ac:dyDescent="0.35">
      <c r="X220" s="85">
        <v>318</v>
      </c>
      <c r="Y220" s="96" t="s">
        <v>74</v>
      </c>
      <c r="Z220" s="96" t="s">
        <v>73</v>
      </c>
    </row>
    <row r="221" spans="24:26" x14ac:dyDescent="0.35">
      <c r="X221" s="85">
        <v>319</v>
      </c>
      <c r="Y221" s="96" t="s">
        <v>74</v>
      </c>
      <c r="Z221" s="96" t="s">
        <v>73</v>
      </c>
    </row>
    <row r="222" spans="24:26" x14ac:dyDescent="0.35">
      <c r="X222" s="85">
        <v>320</v>
      </c>
      <c r="Y222" s="96" t="s">
        <v>74</v>
      </c>
      <c r="Z222" s="96" t="s">
        <v>73</v>
      </c>
    </row>
    <row r="223" spans="24:26" x14ac:dyDescent="0.35">
      <c r="X223" s="85">
        <v>321</v>
      </c>
      <c r="Y223" s="96" t="s">
        <v>74</v>
      </c>
      <c r="Z223" s="96" t="s">
        <v>73</v>
      </c>
    </row>
    <row r="224" spans="24:26" x14ac:dyDescent="0.35">
      <c r="X224" s="85">
        <v>322</v>
      </c>
      <c r="Y224" s="96" t="s">
        <v>74</v>
      </c>
      <c r="Z224" s="96" t="s">
        <v>73</v>
      </c>
    </row>
    <row r="225" spans="24:26" x14ac:dyDescent="0.35">
      <c r="X225" s="85">
        <v>323</v>
      </c>
      <c r="Y225" s="96" t="s">
        <v>74</v>
      </c>
      <c r="Z225" s="96" t="s">
        <v>73</v>
      </c>
    </row>
    <row r="226" spans="24:26" x14ac:dyDescent="0.35">
      <c r="X226" s="85">
        <v>324</v>
      </c>
      <c r="Y226" s="96" t="s">
        <v>74</v>
      </c>
      <c r="Z226" s="96" t="s">
        <v>73</v>
      </c>
    </row>
    <row r="227" spans="24:26" x14ac:dyDescent="0.35">
      <c r="X227" s="85">
        <v>325</v>
      </c>
      <c r="Y227" s="96" t="s">
        <v>74</v>
      </c>
      <c r="Z227" s="96" t="s">
        <v>73</v>
      </c>
    </row>
    <row r="228" spans="24:26" x14ac:dyDescent="0.35">
      <c r="X228" s="85">
        <v>326</v>
      </c>
      <c r="Y228" s="96" t="s">
        <v>74</v>
      </c>
      <c r="Z228" s="96" t="s">
        <v>73</v>
      </c>
    </row>
    <row r="229" spans="24:26" x14ac:dyDescent="0.35">
      <c r="X229" s="85">
        <v>327</v>
      </c>
      <c r="Y229" s="96" t="s">
        <v>74</v>
      </c>
      <c r="Z229" s="96" t="s">
        <v>73</v>
      </c>
    </row>
    <row r="230" spans="24:26" x14ac:dyDescent="0.35">
      <c r="X230" s="85">
        <v>328</v>
      </c>
      <c r="Y230" s="96" t="s">
        <v>74</v>
      </c>
      <c r="Z230" s="96" t="s">
        <v>73</v>
      </c>
    </row>
    <row r="231" spans="24:26" x14ac:dyDescent="0.35">
      <c r="X231" s="85">
        <v>329</v>
      </c>
      <c r="Y231" s="96" t="s">
        <v>74</v>
      </c>
      <c r="Z231" s="96" t="s">
        <v>73</v>
      </c>
    </row>
    <row r="232" spans="24:26" x14ac:dyDescent="0.35">
      <c r="X232" s="85">
        <v>330</v>
      </c>
      <c r="Y232" s="96" t="s">
        <v>74</v>
      </c>
      <c r="Z232" s="96" t="s">
        <v>73</v>
      </c>
    </row>
    <row r="233" spans="24:26" x14ac:dyDescent="0.35">
      <c r="X233" s="85">
        <v>331</v>
      </c>
      <c r="Y233" s="96" t="s">
        <v>74</v>
      </c>
      <c r="Z233" s="96" t="s">
        <v>73</v>
      </c>
    </row>
    <row r="234" spans="24:26" x14ac:dyDescent="0.35">
      <c r="X234" s="85">
        <v>332</v>
      </c>
      <c r="Y234" s="96" t="s">
        <v>74</v>
      </c>
      <c r="Z234" s="96" t="s">
        <v>73</v>
      </c>
    </row>
    <row r="235" spans="24:26" x14ac:dyDescent="0.35">
      <c r="X235" s="85">
        <v>333</v>
      </c>
      <c r="Y235" s="96" t="s">
        <v>74</v>
      </c>
      <c r="Z235" s="96" t="s">
        <v>73</v>
      </c>
    </row>
    <row r="236" spans="24:26" x14ac:dyDescent="0.35">
      <c r="X236" s="85">
        <v>334</v>
      </c>
      <c r="Y236" s="96" t="s">
        <v>74</v>
      </c>
      <c r="Z236" s="96" t="s">
        <v>73</v>
      </c>
    </row>
    <row r="237" spans="24:26" x14ac:dyDescent="0.35">
      <c r="X237" s="85">
        <v>335</v>
      </c>
      <c r="Y237" s="96" t="s">
        <v>74</v>
      </c>
      <c r="Z237" s="96" t="s">
        <v>73</v>
      </c>
    </row>
    <row r="238" spans="24:26" x14ac:dyDescent="0.35">
      <c r="X238" s="85">
        <v>336</v>
      </c>
      <c r="Y238" s="96" t="s">
        <v>74</v>
      </c>
      <c r="Z238" s="96" t="s">
        <v>73</v>
      </c>
    </row>
    <row r="239" spans="24:26" x14ac:dyDescent="0.35">
      <c r="X239" s="85">
        <v>337</v>
      </c>
      <c r="Y239" s="96" t="s">
        <v>74</v>
      </c>
      <c r="Z239" s="96" t="s">
        <v>73</v>
      </c>
    </row>
    <row r="240" spans="24:26" x14ac:dyDescent="0.35">
      <c r="X240" s="85">
        <v>338</v>
      </c>
      <c r="Y240" s="96" t="s">
        <v>74</v>
      </c>
      <c r="Z240" s="96" t="s">
        <v>73</v>
      </c>
    </row>
    <row r="241" spans="24:26" x14ac:dyDescent="0.35">
      <c r="X241" s="85">
        <v>339</v>
      </c>
      <c r="Y241" s="96" t="s">
        <v>74</v>
      </c>
      <c r="Z241" s="96" t="s">
        <v>73</v>
      </c>
    </row>
    <row r="242" spans="24:26" x14ac:dyDescent="0.35">
      <c r="X242" s="85">
        <v>340</v>
      </c>
      <c r="Y242" s="96" t="s">
        <v>74</v>
      </c>
      <c r="Z242" s="96" t="s">
        <v>73</v>
      </c>
    </row>
    <row r="243" spans="24:26" x14ac:dyDescent="0.35">
      <c r="X243" s="85">
        <v>341</v>
      </c>
      <c r="Y243" s="96" t="s">
        <v>74</v>
      </c>
      <c r="Z243" s="96" t="s">
        <v>73</v>
      </c>
    </row>
    <row r="244" spans="24:26" x14ac:dyDescent="0.35">
      <c r="X244" s="85">
        <v>342</v>
      </c>
      <c r="Y244" s="96" t="s">
        <v>74</v>
      </c>
      <c r="Z244" s="96" t="s">
        <v>73</v>
      </c>
    </row>
    <row r="245" spans="24:26" x14ac:dyDescent="0.35">
      <c r="X245" s="85">
        <v>343</v>
      </c>
      <c r="Y245" s="96" t="s">
        <v>74</v>
      </c>
      <c r="Z245" s="96" t="s">
        <v>73</v>
      </c>
    </row>
    <row r="246" spans="24:26" x14ac:dyDescent="0.35">
      <c r="X246" s="85">
        <v>344</v>
      </c>
      <c r="Y246" s="96" t="s">
        <v>74</v>
      </c>
      <c r="Z246" s="96" t="s">
        <v>73</v>
      </c>
    </row>
    <row r="247" spans="24:26" x14ac:dyDescent="0.35">
      <c r="X247" s="85">
        <v>345</v>
      </c>
      <c r="Y247" s="96" t="s">
        <v>74</v>
      </c>
      <c r="Z247" s="96" t="s">
        <v>73</v>
      </c>
    </row>
    <row r="248" spans="24:26" x14ac:dyDescent="0.35">
      <c r="X248" s="85">
        <v>346</v>
      </c>
      <c r="Y248" s="96" t="s">
        <v>74</v>
      </c>
      <c r="Z248" s="96" t="s">
        <v>73</v>
      </c>
    </row>
    <row r="249" spans="24:26" x14ac:dyDescent="0.35">
      <c r="X249" s="85">
        <v>347</v>
      </c>
      <c r="Y249" s="96" t="s">
        <v>74</v>
      </c>
      <c r="Z249" s="96" t="s">
        <v>73</v>
      </c>
    </row>
    <row r="250" spans="24:26" x14ac:dyDescent="0.35">
      <c r="X250" s="85">
        <v>348</v>
      </c>
      <c r="Y250" s="96" t="s">
        <v>74</v>
      </c>
      <c r="Z250" s="96" t="s">
        <v>73</v>
      </c>
    </row>
    <row r="251" spans="24:26" x14ac:dyDescent="0.35">
      <c r="X251" s="85">
        <v>349</v>
      </c>
      <c r="Y251" s="96" t="s">
        <v>74</v>
      </c>
      <c r="Z251" s="96" t="s">
        <v>73</v>
      </c>
    </row>
    <row r="252" spans="24:26" x14ac:dyDescent="0.35">
      <c r="X252" s="85">
        <v>350</v>
      </c>
      <c r="Y252" s="96" t="s">
        <v>74</v>
      </c>
      <c r="Z252" s="96" t="s">
        <v>73</v>
      </c>
    </row>
    <row r="253" spans="24:26" x14ac:dyDescent="0.35">
      <c r="X253" s="85">
        <v>351</v>
      </c>
      <c r="Y253" s="96" t="s">
        <v>74</v>
      </c>
      <c r="Z253" s="96" t="s">
        <v>73</v>
      </c>
    </row>
    <row r="254" spans="24:26" x14ac:dyDescent="0.35">
      <c r="X254" s="85">
        <v>352</v>
      </c>
      <c r="Y254" s="96" t="s">
        <v>74</v>
      </c>
      <c r="Z254" s="96" t="s">
        <v>73</v>
      </c>
    </row>
    <row r="255" spans="24:26" x14ac:dyDescent="0.35">
      <c r="X255" s="85">
        <v>353</v>
      </c>
      <c r="Y255" s="96" t="s">
        <v>74</v>
      </c>
      <c r="Z255" s="96" t="s">
        <v>73</v>
      </c>
    </row>
    <row r="256" spans="24:26" x14ac:dyDescent="0.35">
      <c r="X256" s="85">
        <v>354</v>
      </c>
      <c r="Y256" s="96" t="s">
        <v>74</v>
      </c>
      <c r="Z256" s="96" t="s">
        <v>73</v>
      </c>
    </row>
    <row r="257" spans="24:26" x14ac:dyDescent="0.35">
      <c r="X257" s="85">
        <v>355</v>
      </c>
      <c r="Y257" s="96" t="s">
        <v>74</v>
      </c>
      <c r="Z257" s="96" t="s">
        <v>73</v>
      </c>
    </row>
    <row r="258" spans="24:26" x14ac:dyDescent="0.35">
      <c r="X258" s="85">
        <v>356</v>
      </c>
      <c r="Y258" s="96" t="s">
        <v>74</v>
      </c>
      <c r="Z258" s="96" t="s">
        <v>73</v>
      </c>
    </row>
    <row r="259" spans="24:26" x14ac:dyDescent="0.35">
      <c r="X259" s="85">
        <v>357</v>
      </c>
      <c r="Y259" s="96" t="s">
        <v>74</v>
      </c>
      <c r="Z259" s="96" t="s">
        <v>73</v>
      </c>
    </row>
    <row r="260" spans="24:26" x14ac:dyDescent="0.35">
      <c r="X260" s="85">
        <v>358</v>
      </c>
      <c r="Y260" s="96" t="s">
        <v>74</v>
      </c>
      <c r="Z260" s="96" t="s">
        <v>73</v>
      </c>
    </row>
    <row r="261" spans="24:26" x14ac:dyDescent="0.35">
      <c r="X261" s="85">
        <v>359</v>
      </c>
      <c r="Y261" s="96" t="s">
        <v>74</v>
      </c>
      <c r="Z261" s="96" t="s">
        <v>73</v>
      </c>
    </row>
    <row r="262" spans="24:26" x14ac:dyDescent="0.35">
      <c r="X262" s="85">
        <v>360</v>
      </c>
      <c r="Y262" s="96" t="s">
        <v>74</v>
      </c>
      <c r="Z262" s="96" t="s">
        <v>73</v>
      </c>
    </row>
    <row r="263" spans="24:26" x14ac:dyDescent="0.35">
      <c r="X263" s="85">
        <v>361</v>
      </c>
      <c r="Y263" s="96" t="s">
        <v>74</v>
      </c>
      <c r="Z263" s="96" t="s">
        <v>73</v>
      </c>
    </row>
    <row r="264" spans="24:26" x14ac:dyDescent="0.35">
      <c r="X264" s="85">
        <v>362</v>
      </c>
      <c r="Y264" s="96" t="s">
        <v>74</v>
      </c>
      <c r="Z264" s="96" t="s">
        <v>73</v>
      </c>
    </row>
    <row r="265" spans="24:26" x14ac:dyDescent="0.35">
      <c r="X265" s="85">
        <v>363</v>
      </c>
      <c r="Y265" s="96" t="s">
        <v>74</v>
      </c>
      <c r="Z265" s="96" t="s">
        <v>73</v>
      </c>
    </row>
    <row r="266" spans="24:26" x14ac:dyDescent="0.35">
      <c r="X266" s="85">
        <v>364</v>
      </c>
      <c r="Y266" s="96" t="s">
        <v>74</v>
      </c>
      <c r="Z266" s="96" t="s">
        <v>73</v>
      </c>
    </row>
    <row r="267" spans="24:26" x14ac:dyDescent="0.35">
      <c r="X267" s="85">
        <v>365</v>
      </c>
      <c r="Y267" s="96" t="s">
        <v>74</v>
      </c>
      <c r="Z267" s="96" t="s">
        <v>73</v>
      </c>
    </row>
    <row r="268" spans="24:26" x14ac:dyDescent="0.35">
      <c r="X268" s="85">
        <v>366</v>
      </c>
      <c r="Y268" s="96" t="s">
        <v>74</v>
      </c>
      <c r="Z268" s="96" t="s">
        <v>73</v>
      </c>
    </row>
    <row r="269" spans="24:26" x14ac:dyDescent="0.35">
      <c r="X269" s="85">
        <v>367</v>
      </c>
      <c r="Y269" s="96" t="s">
        <v>74</v>
      </c>
      <c r="Z269" s="96" t="s">
        <v>73</v>
      </c>
    </row>
    <row r="270" spans="24:26" x14ac:dyDescent="0.35">
      <c r="X270" s="85">
        <v>368</v>
      </c>
      <c r="Y270" s="96" t="s">
        <v>74</v>
      </c>
      <c r="Z270" s="96" t="s">
        <v>73</v>
      </c>
    </row>
    <row r="271" spans="24:26" x14ac:dyDescent="0.35">
      <c r="X271" s="85">
        <v>369</v>
      </c>
      <c r="Y271" s="96" t="s">
        <v>74</v>
      </c>
      <c r="Z271" s="96" t="s">
        <v>73</v>
      </c>
    </row>
    <row r="272" spans="24:26" x14ac:dyDescent="0.35">
      <c r="X272" s="85">
        <v>370</v>
      </c>
      <c r="Y272" s="96" t="s">
        <v>74</v>
      </c>
      <c r="Z272" s="96" t="s">
        <v>73</v>
      </c>
    </row>
    <row r="273" spans="24:26" x14ac:dyDescent="0.35">
      <c r="X273" s="85">
        <v>371</v>
      </c>
      <c r="Y273" s="96" t="s">
        <v>74</v>
      </c>
      <c r="Z273" s="96" t="s">
        <v>73</v>
      </c>
    </row>
    <row r="274" spans="24:26" x14ac:dyDescent="0.35">
      <c r="X274" s="85">
        <v>372</v>
      </c>
      <c r="Y274" s="96" t="s">
        <v>74</v>
      </c>
      <c r="Z274" s="96" t="s">
        <v>73</v>
      </c>
    </row>
    <row r="275" spans="24:26" x14ac:dyDescent="0.35">
      <c r="X275" s="85">
        <v>373</v>
      </c>
      <c r="Y275" s="96" t="s">
        <v>74</v>
      </c>
      <c r="Z275" s="96" t="s">
        <v>73</v>
      </c>
    </row>
    <row r="276" spans="24:26" x14ac:dyDescent="0.35">
      <c r="X276" s="85">
        <v>374</v>
      </c>
      <c r="Y276" s="96" t="s">
        <v>74</v>
      </c>
      <c r="Z276" s="96" t="s">
        <v>73</v>
      </c>
    </row>
    <row r="277" spans="24:26" x14ac:dyDescent="0.35">
      <c r="X277" s="85">
        <v>375</v>
      </c>
      <c r="Y277" s="96" t="s">
        <v>74</v>
      </c>
      <c r="Z277" s="96" t="s">
        <v>73</v>
      </c>
    </row>
    <row r="278" spans="24:26" x14ac:dyDescent="0.35">
      <c r="X278" s="85">
        <v>376</v>
      </c>
      <c r="Y278" s="96" t="s">
        <v>74</v>
      </c>
      <c r="Z278" s="96" t="s">
        <v>73</v>
      </c>
    </row>
    <row r="279" spans="24:26" x14ac:dyDescent="0.35">
      <c r="X279" s="85">
        <v>377</v>
      </c>
      <c r="Y279" s="96" t="s">
        <v>74</v>
      </c>
      <c r="Z279" s="96" t="s">
        <v>73</v>
      </c>
    </row>
    <row r="280" spans="24:26" x14ac:dyDescent="0.35">
      <c r="X280" s="85">
        <v>378</v>
      </c>
      <c r="Y280" s="96" t="s">
        <v>74</v>
      </c>
      <c r="Z280" s="96" t="s">
        <v>73</v>
      </c>
    </row>
    <row r="281" spans="24:26" x14ac:dyDescent="0.35">
      <c r="X281" s="85">
        <v>379</v>
      </c>
      <c r="Y281" s="96" t="s">
        <v>74</v>
      </c>
      <c r="Z281" s="96" t="s">
        <v>73</v>
      </c>
    </row>
    <row r="282" spans="24:26" x14ac:dyDescent="0.35">
      <c r="X282" s="85">
        <v>380</v>
      </c>
      <c r="Y282" s="96" t="s">
        <v>74</v>
      </c>
      <c r="Z282" s="96" t="s">
        <v>73</v>
      </c>
    </row>
    <row r="283" spans="24:26" x14ac:dyDescent="0.35">
      <c r="X283" s="85">
        <v>381</v>
      </c>
      <c r="Y283" s="96" t="s">
        <v>74</v>
      </c>
      <c r="Z283" s="96" t="s">
        <v>73</v>
      </c>
    </row>
    <row r="284" spans="24:26" x14ac:dyDescent="0.35">
      <c r="X284" s="85">
        <v>382</v>
      </c>
      <c r="Y284" s="96" t="s">
        <v>74</v>
      </c>
      <c r="Z284" s="96" t="s">
        <v>73</v>
      </c>
    </row>
    <row r="285" spans="24:26" x14ac:dyDescent="0.35">
      <c r="X285" s="85">
        <v>383</v>
      </c>
      <c r="Y285" s="96" t="s">
        <v>74</v>
      </c>
      <c r="Z285" s="96" t="s">
        <v>73</v>
      </c>
    </row>
    <row r="286" spans="24:26" x14ac:dyDescent="0.35">
      <c r="X286" s="85">
        <v>384</v>
      </c>
      <c r="Y286" s="96" t="s">
        <v>74</v>
      </c>
      <c r="Z286" s="96" t="s">
        <v>73</v>
      </c>
    </row>
    <row r="287" spans="24:26" x14ac:dyDescent="0.35">
      <c r="X287" s="85">
        <v>385</v>
      </c>
      <c r="Y287" s="96" t="s">
        <v>74</v>
      </c>
      <c r="Z287" s="96" t="s">
        <v>73</v>
      </c>
    </row>
    <row r="288" spans="24:26" x14ac:dyDescent="0.35">
      <c r="X288" s="85">
        <v>386</v>
      </c>
      <c r="Y288" s="96" t="s">
        <v>74</v>
      </c>
      <c r="Z288" s="96" t="s">
        <v>73</v>
      </c>
    </row>
    <row r="289" spans="24:26" x14ac:dyDescent="0.35">
      <c r="X289" s="85">
        <v>387</v>
      </c>
      <c r="Y289" s="96" t="s">
        <v>74</v>
      </c>
      <c r="Z289" s="96" t="s">
        <v>73</v>
      </c>
    </row>
    <row r="290" spans="24:26" x14ac:dyDescent="0.35">
      <c r="X290" s="85">
        <v>388</v>
      </c>
      <c r="Y290" s="96" t="s">
        <v>74</v>
      </c>
      <c r="Z290" s="96" t="s">
        <v>73</v>
      </c>
    </row>
    <row r="291" spans="24:26" x14ac:dyDescent="0.35">
      <c r="X291" s="85">
        <v>389</v>
      </c>
      <c r="Y291" s="96" t="s">
        <v>74</v>
      </c>
      <c r="Z291" s="96" t="s">
        <v>73</v>
      </c>
    </row>
    <row r="292" spans="24:26" x14ac:dyDescent="0.35">
      <c r="X292" s="85">
        <v>390</v>
      </c>
      <c r="Y292" s="96" t="s">
        <v>74</v>
      </c>
      <c r="Z292" s="96" t="s">
        <v>73</v>
      </c>
    </row>
    <row r="293" spans="24:26" x14ac:dyDescent="0.35">
      <c r="X293" s="85">
        <v>391</v>
      </c>
      <c r="Y293" s="96" t="s">
        <v>74</v>
      </c>
      <c r="Z293" s="96" t="s">
        <v>73</v>
      </c>
    </row>
    <row r="294" spans="24:26" x14ac:dyDescent="0.35">
      <c r="X294" s="85">
        <v>392</v>
      </c>
      <c r="Y294" s="96" t="s">
        <v>74</v>
      </c>
      <c r="Z294" s="96" t="s">
        <v>73</v>
      </c>
    </row>
    <row r="295" spans="24:26" x14ac:dyDescent="0.35">
      <c r="X295" s="85">
        <v>393</v>
      </c>
      <c r="Y295" s="96" t="s">
        <v>74</v>
      </c>
      <c r="Z295" s="96" t="s">
        <v>73</v>
      </c>
    </row>
    <row r="296" spans="24:26" x14ac:dyDescent="0.35">
      <c r="X296" s="85">
        <v>394</v>
      </c>
      <c r="Y296" s="96" t="s">
        <v>74</v>
      </c>
      <c r="Z296" s="96" t="s">
        <v>73</v>
      </c>
    </row>
    <row r="297" spans="24:26" x14ac:dyDescent="0.35">
      <c r="X297" s="85">
        <v>395</v>
      </c>
      <c r="Y297" s="96" t="s">
        <v>74</v>
      </c>
      <c r="Z297" s="96" t="s">
        <v>73</v>
      </c>
    </row>
    <row r="298" spans="24:26" x14ac:dyDescent="0.35">
      <c r="X298" s="85">
        <v>396</v>
      </c>
      <c r="Y298" s="96" t="s">
        <v>74</v>
      </c>
      <c r="Z298" s="96" t="s">
        <v>73</v>
      </c>
    </row>
    <row r="299" spans="24:26" x14ac:dyDescent="0.35">
      <c r="X299" s="85">
        <v>397</v>
      </c>
      <c r="Y299" s="96" t="s">
        <v>74</v>
      </c>
      <c r="Z299" s="96" t="s">
        <v>73</v>
      </c>
    </row>
    <row r="300" spans="24:26" x14ac:dyDescent="0.35">
      <c r="X300" s="85">
        <v>398</v>
      </c>
      <c r="Y300" s="96" t="s">
        <v>74</v>
      </c>
      <c r="Z300" s="96" t="s">
        <v>73</v>
      </c>
    </row>
    <row r="301" spans="24:26" x14ac:dyDescent="0.35">
      <c r="X301" s="85">
        <v>399</v>
      </c>
      <c r="Y301" s="96" t="s">
        <v>74</v>
      </c>
      <c r="Z301" s="96" t="s">
        <v>73</v>
      </c>
    </row>
    <row r="302" spans="24:26" x14ac:dyDescent="0.35">
      <c r="X302" s="85">
        <v>400</v>
      </c>
      <c r="Y302" s="96" t="s">
        <v>74</v>
      </c>
      <c r="Z302" s="96" t="s">
        <v>73</v>
      </c>
    </row>
    <row r="303" spans="24:26" x14ac:dyDescent="0.35">
      <c r="X303" s="85">
        <v>401</v>
      </c>
      <c r="Y303" s="96" t="s">
        <v>74</v>
      </c>
      <c r="Z303" s="96" t="s">
        <v>73</v>
      </c>
    </row>
    <row r="304" spans="24:26" x14ac:dyDescent="0.35">
      <c r="X304" s="85">
        <v>402</v>
      </c>
      <c r="Y304" s="96" t="s">
        <v>74</v>
      </c>
      <c r="Z304" s="96" t="s">
        <v>73</v>
      </c>
    </row>
    <row r="305" spans="24:26" x14ac:dyDescent="0.35">
      <c r="X305" s="85">
        <v>403</v>
      </c>
      <c r="Y305" s="96" t="s">
        <v>74</v>
      </c>
      <c r="Z305" s="96" t="s">
        <v>73</v>
      </c>
    </row>
    <row r="306" spans="24:26" x14ac:dyDescent="0.35">
      <c r="X306" s="85">
        <v>404</v>
      </c>
      <c r="Y306" s="96" t="s">
        <v>74</v>
      </c>
      <c r="Z306" s="96" t="s">
        <v>73</v>
      </c>
    </row>
    <row r="307" spans="24:26" x14ac:dyDescent="0.35">
      <c r="X307" s="85">
        <v>405</v>
      </c>
      <c r="Y307" s="96" t="s">
        <v>74</v>
      </c>
      <c r="Z307" s="96" t="s">
        <v>73</v>
      </c>
    </row>
    <row r="308" spans="24:26" x14ac:dyDescent="0.35">
      <c r="X308" s="85">
        <v>406</v>
      </c>
      <c r="Y308" s="96" t="s">
        <v>74</v>
      </c>
      <c r="Z308" s="96" t="s">
        <v>73</v>
      </c>
    </row>
    <row r="309" spans="24:26" x14ac:dyDescent="0.35">
      <c r="X309" s="85">
        <v>407</v>
      </c>
      <c r="Y309" s="96" t="s">
        <v>74</v>
      </c>
      <c r="Z309" s="96" t="s">
        <v>73</v>
      </c>
    </row>
    <row r="310" spans="24:26" x14ac:dyDescent="0.35">
      <c r="X310" s="85">
        <v>408</v>
      </c>
      <c r="Y310" s="96" t="s">
        <v>74</v>
      </c>
      <c r="Z310" s="96" t="s">
        <v>73</v>
      </c>
    </row>
    <row r="311" spans="24:26" x14ac:dyDescent="0.35">
      <c r="X311" s="85">
        <v>409</v>
      </c>
      <c r="Y311" s="96" t="s">
        <v>74</v>
      </c>
      <c r="Z311" s="96" t="s">
        <v>73</v>
      </c>
    </row>
    <row r="312" spans="24:26" x14ac:dyDescent="0.35">
      <c r="X312" s="85">
        <v>410</v>
      </c>
      <c r="Y312" s="96" t="s">
        <v>74</v>
      </c>
      <c r="Z312" s="96" t="s">
        <v>73</v>
      </c>
    </row>
    <row r="313" spans="24:26" x14ac:dyDescent="0.35">
      <c r="X313" s="85">
        <v>411</v>
      </c>
      <c r="Y313" s="96" t="s">
        <v>74</v>
      </c>
      <c r="Z313" s="96" t="s">
        <v>73</v>
      </c>
    </row>
    <row r="314" spans="24:26" x14ac:dyDescent="0.35">
      <c r="X314" s="85">
        <v>412</v>
      </c>
      <c r="Y314" s="96" t="s">
        <v>74</v>
      </c>
      <c r="Z314" s="96" t="s">
        <v>73</v>
      </c>
    </row>
    <row r="315" spans="24:26" x14ac:dyDescent="0.35">
      <c r="X315" s="85">
        <v>413</v>
      </c>
      <c r="Y315" s="96" t="s">
        <v>74</v>
      </c>
      <c r="Z315" s="96" t="s">
        <v>73</v>
      </c>
    </row>
    <row r="316" spans="24:26" x14ac:dyDescent="0.35">
      <c r="X316" s="85">
        <v>414</v>
      </c>
      <c r="Y316" s="96" t="s">
        <v>74</v>
      </c>
      <c r="Z316" s="96" t="s">
        <v>73</v>
      </c>
    </row>
    <row r="317" spans="24:26" x14ac:dyDescent="0.35">
      <c r="X317" s="85">
        <v>415</v>
      </c>
      <c r="Y317" s="96" t="s">
        <v>74</v>
      </c>
      <c r="Z317" s="96" t="s">
        <v>73</v>
      </c>
    </row>
    <row r="318" spans="24:26" x14ac:dyDescent="0.35">
      <c r="X318" s="85">
        <v>416</v>
      </c>
      <c r="Y318" s="96" t="s">
        <v>74</v>
      </c>
      <c r="Z318" s="96" t="s">
        <v>73</v>
      </c>
    </row>
    <row r="319" spans="24:26" x14ac:dyDescent="0.35">
      <c r="X319" s="85">
        <v>417</v>
      </c>
      <c r="Y319" s="96" t="s">
        <v>74</v>
      </c>
      <c r="Z319" s="96" t="s">
        <v>73</v>
      </c>
    </row>
    <row r="320" spans="24:26" x14ac:dyDescent="0.35">
      <c r="X320" s="85">
        <v>418</v>
      </c>
      <c r="Y320" s="96" t="s">
        <v>74</v>
      </c>
      <c r="Z320" s="96" t="s">
        <v>73</v>
      </c>
    </row>
    <row r="321" spans="24:26" x14ac:dyDescent="0.35">
      <c r="X321" s="85">
        <v>419</v>
      </c>
      <c r="Y321" s="96" t="s">
        <v>74</v>
      </c>
      <c r="Z321" s="96" t="s">
        <v>73</v>
      </c>
    </row>
    <row r="322" spans="24:26" x14ac:dyDescent="0.35">
      <c r="X322" s="85">
        <v>420</v>
      </c>
      <c r="Y322" s="96" t="s">
        <v>74</v>
      </c>
      <c r="Z322" s="96" t="s">
        <v>73</v>
      </c>
    </row>
    <row r="323" spans="24:26" x14ac:dyDescent="0.35">
      <c r="X323" s="85">
        <v>421</v>
      </c>
      <c r="Y323" s="96" t="s">
        <v>74</v>
      </c>
      <c r="Z323" s="96" t="s">
        <v>73</v>
      </c>
    </row>
    <row r="324" spans="24:26" x14ac:dyDescent="0.35">
      <c r="X324" s="85">
        <v>422</v>
      </c>
      <c r="Y324" s="96" t="s">
        <v>74</v>
      </c>
      <c r="Z324" s="96" t="s">
        <v>73</v>
      </c>
    </row>
    <row r="325" spans="24:26" x14ac:dyDescent="0.35">
      <c r="X325" s="85">
        <v>423</v>
      </c>
      <c r="Y325" s="96" t="s">
        <v>74</v>
      </c>
      <c r="Z325" s="96" t="s">
        <v>73</v>
      </c>
    </row>
    <row r="326" spans="24:26" x14ac:dyDescent="0.35">
      <c r="X326" s="85">
        <v>424</v>
      </c>
      <c r="Y326" s="96" t="s">
        <v>74</v>
      </c>
      <c r="Z326" s="96" t="s">
        <v>73</v>
      </c>
    </row>
    <row r="327" spans="24:26" x14ac:dyDescent="0.35">
      <c r="X327" s="85">
        <v>425</v>
      </c>
      <c r="Y327" s="96" t="s">
        <v>74</v>
      </c>
      <c r="Z327" s="96" t="s">
        <v>73</v>
      </c>
    </row>
    <row r="328" spans="24:26" x14ac:dyDescent="0.35">
      <c r="X328" s="85">
        <v>426</v>
      </c>
      <c r="Y328" s="96" t="s">
        <v>74</v>
      </c>
      <c r="Z328" s="96" t="s">
        <v>73</v>
      </c>
    </row>
    <row r="329" spans="24:26" x14ac:dyDescent="0.35">
      <c r="X329" s="85">
        <v>427</v>
      </c>
      <c r="Y329" s="96" t="s">
        <v>74</v>
      </c>
      <c r="Z329" s="96" t="s">
        <v>73</v>
      </c>
    </row>
    <row r="330" spans="24:26" x14ac:dyDescent="0.35">
      <c r="X330" s="85">
        <v>428</v>
      </c>
      <c r="Y330" s="96" t="s">
        <v>74</v>
      </c>
      <c r="Z330" s="96" t="s">
        <v>73</v>
      </c>
    </row>
    <row r="331" spans="24:26" x14ac:dyDescent="0.35">
      <c r="X331" s="85">
        <v>429</v>
      </c>
      <c r="Y331" s="96" t="s">
        <v>74</v>
      </c>
      <c r="Z331" s="96" t="s">
        <v>73</v>
      </c>
    </row>
    <row r="332" spans="24:26" x14ac:dyDescent="0.35">
      <c r="X332" s="85">
        <v>430</v>
      </c>
      <c r="Y332" s="96" t="s">
        <v>74</v>
      </c>
      <c r="Z332" s="96" t="s">
        <v>73</v>
      </c>
    </row>
    <row r="333" spans="24:26" x14ac:dyDescent="0.35">
      <c r="X333" s="85">
        <v>431</v>
      </c>
      <c r="Y333" s="96" t="s">
        <v>74</v>
      </c>
      <c r="Z333" s="96" t="s">
        <v>73</v>
      </c>
    </row>
    <row r="334" spans="24:26" x14ac:dyDescent="0.35">
      <c r="X334" s="85">
        <v>432</v>
      </c>
      <c r="Y334" s="96" t="s">
        <v>74</v>
      </c>
      <c r="Z334" s="96" t="s">
        <v>73</v>
      </c>
    </row>
    <row r="335" spans="24:26" x14ac:dyDescent="0.35">
      <c r="X335" s="85">
        <v>433</v>
      </c>
      <c r="Y335" s="96" t="s">
        <v>74</v>
      </c>
      <c r="Z335" s="96" t="s">
        <v>73</v>
      </c>
    </row>
    <row r="336" spans="24:26" x14ac:dyDescent="0.35">
      <c r="X336" s="85">
        <v>434</v>
      </c>
      <c r="Y336" s="96" t="s">
        <v>74</v>
      </c>
      <c r="Z336" s="96" t="s">
        <v>73</v>
      </c>
    </row>
    <row r="337" spans="24:26" x14ac:dyDescent="0.35">
      <c r="X337" s="85">
        <v>435</v>
      </c>
      <c r="Y337" s="96" t="s">
        <v>74</v>
      </c>
      <c r="Z337" s="96" t="s">
        <v>73</v>
      </c>
    </row>
    <row r="338" spans="24:26" x14ac:dyDescent="0.35">
      <c r="X338" s="85">
        <v>436</v>
      </c>
      <c r="Y338" s="96" t="s">
        <v>74</v>
      </c>
      <c r="Z338" s="96" t="s">
        <v>73</v>
      </c>
    </row>
    <row r="339" spans="24:26" x14ac:dyDescent="0.35">
      <c r="X339" s="85">
        <v>437</v>
      </c>
      <c r="Y339" s="96" t="s">
        <v>74</v>
      </c>
      <c r="Z339" s="96" t="s">
        <v>73</v>
      </c>
    </row>
    <row r="340" spans="24:26" x14ac:dyDescent="0.35">
      <c r="X340" s="85">
        <v>438</v>
      </c>
      <c r="Y340" s="96" t="s">
        <v>74</v>
      </c>
      <c r="Z340" s="96" t="s">
        <v>73</v>
      </c>
    </row>
    <row r="341" spans="24:26" x14ac:dyDescent="0.35">
      <c r="X341" s="85">
        <v>439</v>
      </c>
      <c r="Y341" s="96" t="s">
        <v>74</v>
      </c>
      <c r="Z341" s="96" t="s">
        <v>73</v>
      </c>
    </row>
    <row r="342" spans="24:26" x14ac:dyDescent="0.35">
      <c r="X342" s="85">
        <v>440</v>
      </c>
      <c r="Y342" s="96" t="s">
        <v>74</v>
      </c>
      <c r="Z342" s="96" t="s">
        <v>73</v>
      </c>
    </row>
    <row r="343" spans="24:26" x14ac:dyDescent="0.35">
      <c r="X343" s="85">
        <v>441</v>
      </c>
      <c r="Y343" s="96" t="s">
        <v>74</v>
      </c>
      <c r="Z343" s="96" t="s">
        <v>73</v>
      </c>
    </row>
    <row r="344" spans="24:26" x14ac:dyDescent="0.35">
      <c r="X344" s="85">
        <v>442</v>
      </c>
      <c r="Y344" s="96" t="s">
        <v>74</v>
      </c>
      <c r="Z344" s="96" t="s">
        <v>73</v>
      </c>
    </row>
    <row r="345" spans="24:26" x14ac:dyDescent="0.35">
      <c r="X345" s="85">
        <v>443</v>
      </c>
      <c r="Y345" s="96" t="s">
        <v>74</v>
      </c>
      <c r="Z345" s="96" t="s">
        <v>73</v>
      </c>
    </row>
    <row r="346" spans="24:26" x14ac:dyDescent="0.35">
      <c r="X346" s="85">
        <v>444</v>
      </c>
      <c r="Y346" s="96" t="s">
        <v>74</v>
      </c>
      <c r="Z346" s="96" t="s">
        <v>73</v>
      </c>
    </row>
    <row r="347" spans="24:26" x14ac:dyDescent="0.35">
      <c r="X347" s="85">
        <v>445</v>
      </c>
      <c r="Y347" s="96" t="s">
        <v>74</v>
      </c>
      <c r="Z347" s="96" t="s">
        <v>73</v>
      </c>
    </row>
    <row r="348" spans="24:26" x14ac:dyDescent="0.35">
      <c r="X348" s="85">
        <v>446</v>
      </c>
      <c r="Y348" s="96" t="s">
        <v>74</v>
      </c>
      <c r="Z348" s="96" t="s">
        <v>73</v>
      </c>
    </row>
    <row r="349" spans="24:26" x14ac:dyDescent="0.35">
      <c r="X349" s="85">
        <v>447</v>
      </c>
      <c r="Y349" s="96" t="s">
        <v>74</v>
      </c>
      <c r="Z349" s="96" t="s">
        <v>73</v>
      </c>
    </row>
    <row r="350" spans="24:26" x14ac:dyDescent="0.35">
      <c r="X350" s="85">
        <v>448</v>
      </c>
      <c r="Y350" s="96" t="s">
        <v>74</v>
      </c>
      <c r="Z350" s="96" t="s">
        <v>73</v>
      </c>
    </row>
    <row r="351" spans="24:26" x14ac:dyDescent="0.35">
      <c r="X351" s="85">
        <v>449</v>
      </c>
      <c r="Y351" s="96" t="s">
        <v>74</v>
      </c>
      <c r="Z351" s="96" t="s">
        <v>73</v>
      </c>
    </row>
    <row r="352" spans="24:26" x14ac:dyDescent="0.35">
      <c r="X352" s="85">
        <v>450</v>
      </c>
      <c r="Y352" s="96" t="s">
        <v>74</v>
      </c>
      <c r="Z352" s="96" t="s">
        <v>73</v>
      </c>
    </row>
    <row r="353" spans="24:26" x14ac:dyDescent="0.35">
      <c r="X353" s="85">
        <v>451</v>
      </c>
      <c r="Y353" s="96" t="s">
        <v>74</v>
      </c>
      <c r="Z353" s="96" t="s">
        <v>73</v>
      </c>
    </row>
    <row r="354" spans="24:26" x14ac:dyDescent="0.35">
      <c r="X354" s="85">
        <v>452</v>
      </c>
      <c r="Y354" s="96" t="s">
        <v>74</v>
      </c>
      <c r="Z354" s="96" t="s">
        <v>73</v>
      </c>
    </row>
    <row r="355" spans="24:26" x14ac:dyDescent="0.35">
      <c r="X355" s="85">
        <v>453</v>
      </c>
      <c r="Y355" s="96" t="s">
        <v>74</v>
      </c>
      <c r="Z355" s="96" t="s">
        <v>73</v>
      </c>
    </row>
    <row r="356" spans="24:26" x14ac:dyDescent="0.35">
      <c r="X356" s="85">
        <v>454</v>
      </c>
      <c r="Y356" s="96" t="s">
        <v>74</v>
      </c>
      <c r="Z356" s="96" t="s">
        <v>73</v>
      </c>
    </row>
    <row r="357" spans="24:26" x14ac:dyDescent="0.35">
      <c r="X357" s="85">
        <v>455</v>
      </c>
      <c r="Y357" s="96" t="s">
        <v>74</v>
      </c>
      <c r="Z357" s="96" t="s">
        <v>73</v>
      </c>
    </row>
    <row r="358" spans="24:26" x14ac:dyDescent="0.35">
      <c r="X358" s="85">
        <v>456</v>
      </c>
      <c r="Y358" s="96" t="s">
        <v>74</v>
      </c>
      <c r="Z358" s="96" t="s">
        <v>73</v>
      </c>
    </row>
    <row r="359" spans="24:26" x14ac:dyDescent="0.35">
      <c r="X359" s="85">
        <v>457</v>
      </c>
      <c r="Y359" s="96" t="s">
        <v>74</v>
      </c>
      <c r="Z359" s="96" t="s">
        <v>73</v>
      </c>
    </row>
    <row r="360" spans="24:26" x14ac:dyDescent="0.35">
      <c r="X360" s="85">
        <v>458</v>
      </c>
      <c r="Y360" s="96" t="s">
        <v>74</v>
      </c>
      <c r="Z360" s="96" t="s">
        <v>73</v>
      </c>
    </row>
    <row r="361" spans="24:26" x14ac:dyDescent="0.35">
      <c r="X361" s="85">
        <v>459</v>
      </c>
      <c r="Y361" s="96" t="s">
        <v>74</v>
      </c>
      <c r="Z361" s="96" t="s">
        <v>73</v>
      </c>
    </row>
    <row r="362" spans="24:26" x14ac:dyDescent="0.35">
      <c r="X362" s="85">
        <v>460</v>
      </c>
      <c r="Y362" s="96" t="s">
        <v>74</v>
      </c>
      <c r="Z362" s="96" t="s">
        <v>73</v>
      </c>
    </row>
    <row r="363" spans="24:26" x14ac:dyDescent="0.35">
      <c r="X363" s="85">
        <v>461</v>
      </c>
      <c r="Y363" s="96" t="s">
        <v>74</v>
      </c>
      <c r="Z363" s="96" t="s">
        <v>73</v>
      </c>
    </row>
    <row r="364" spans="24:26" x14ac:dyDescent="0.35">
      <c r="X364" s="85">
        <v>462</v>
      </c>
      <c r="Y364" s="96" t="s">
        <v>74</v>
      </c>
      <c r="Z364" s="96" t="s">
        <v>73</v>
      </c>
    </row>
    <row r="365" spans="24:26" x14ac:dyDescent="0.35">
      <c r="X365" s="85">
        <v>463</v>
      </c>
      <c r="Y365" s="96" t="s">
        <v>74</v>
      </c>
      <c r="Z365" s="96" t="s">
        <v>73</v>
      </c>
    </row>
    <row r="366" spans="24:26" x14ac:dyDescent="0.35">
      <c r="X366" s="85">
        <v>464</v>
      </c>
      <c r="Y366" s="96" t="s">
        <v>74</v>
      </c>
      <c r="Z366" s="96" t="s">
        <v>73</v>
      </c>
    </row>
    <row r="367" spans="24:26" x14ac:dyDescent="0.35">
      <c r="X367" s="85">
        <v>465</v>
      </c>
      <c r="Y367" s="96" t="s">
        <v>74</v>
      </c>
      <c r="Z367" s="96" t="s">
        <v>73</v>
      </c>
    </row>
    <row r="368" spans="24:26" x14ac:dyDescent="0.35">
      <c r="X368" s="85">
        <v>466</v>
      </c>
      <c r="Y368" s="96" t="s">
        <v>74</v>
      </c>
      <c r="Z368" s="96" t="s">
        <v>73</v>
      </c>
    </row>
    <row r="369" spans="24:26" x14ac:dyDescent="0.35">
      <c r="X369" s="85">
        <v>467</v>
      </c>
      <c r="Y369" s="96" t="s">
        <v>74</v>
      </c>
      <c r="Z369" s="96" t="s">
        <v>73</v>
      </c>
    </row>
    <row r="370" spans="24:26" x14ac:dyDescent="0.35">
      <c r="X370" s="85">
        <v>468</v>
      </c>
      <c r="Y370" s="96" t="s">
        <v>74</v>
      </c>
      <c r="Z370" s="96" t="s">
        <v>73</v>
      </c>
    </row>
    <row r="371" spans="24:26" x14ac:dyDescent="0.35">
      <c r="X371" s="85">
        <v>469</v>
      </c>
      <c r="Y371" s="96" t="s">
        <v>74</v>
      </c>
      <c r="Z371" s="96" t="s">
        <v>73</v>
      </c>
    </row>
    <row r="372" spans="24:26" x14ac:dyDescent="0.35">
      <c r="X372" s="85">
        <v>470</v>
      </c>
      <c r="Y372" s="96" t="s">
        <v>74</v>
      </c>
      <c r="Z372" s="96" t="s">
        <v>73</v>
      </c>
    </row>
    <row r="373" spans="24:26" x14ac:dyDescent="0.35">
      <c r="X373" s="85">
        <v>471</v>
      </c>
      <c r="Y373" s="96" t="s">
        <v>74</v>
      </c>
      <c r="Z373" s="96" t="s">
        <v>73</v>
      </c>
    </row>
    <row r="374" spans="24:26" x14ac:dyDescent="0.35">
      <c r="X374" s="85">
        <v>472</v>
      </c>
      <c r="Y374" s="96" t="s">
        <v>74</v>
      </c>
      <c r="Z374" s="96" t="s">
        <v>73</v>
      </c>
    </row>
    <row r="375" spans="24:26" x14ac:dyDescent="0.35">
      <c r="X375" s="85">
        <v>473</v>
      </c>
      <c r="Y375" s="96" t="s">
        <v>74</v>
      </c>
      <c r="Z375" s="96" t="s">
        <v>73</v>
      </c>
    </row>
    <row r="376" spans="24:26" x14ac:dyDescent="0.35">
      <c r="X376" s="85">
        <v>474</v>
      </c>
      <c r="Y376" s="96" t="s">
        <v>74</v>
      </c>
      <c r="Z376" s="96" t="s">
        <v>73</v>
      </c>
    </row>
    <row r="377" spans="24:26" x14ac:dyDescent="0.35">
      <c r="X377" s="85">
        <v>475</v>
      </c>
      <c r="Y377" s="96" t="s">
        <v>74</v>
      </c>
      <c r="Z377" s="96" t="s">
        <v>73</v>
      </c>
    </row>
    <row r="378" spans="24:26" x14ac:dyDescent="0.35">
      <c r="X378" s="85">
        <v>476</v>
      </c>
      <c r="Y378" s="96" t="s">
        <v>74</v>
      </c>
      <c r="Z378" s="96" t="s">
        <v>73</v>
      </c>
    </row>
    <row r="379" spans="24:26" x14ac:dyDescent="0.35">
      <c r="X379" s="85">
        <v>477</v>
      </c>
      <c r="Y379" s="96" t="s">
        <v>74</v>
      </c>
      <c r="Z379" s="96" t="s">
        <v>73</v>
      </c>
    </row>
    <row r="380" spans="24:26" x14ac:dyDescent="0.35">
      <c r="X380" s="85">
        <v>478</v>
      </c>
      <c r="Y380" s="96" t="s">
        <v>74</v>
      </c>
      <c r="Z380" s="96" t="s">
        <v>73</v>
      </c>
    </row>
    <row r="381" spans="24:26" x14ac:dyDescent="0.35">
      <c r="X381" s="85">
        <v>479</v>
      </c>
      <c r="Y381" s="96" t="s">
        <v>74</v>
      </c>
      <c r="Z381" s="96" t="s">
        <v>73</v>
      </c>
    </row>
    <row r="382" spans="24:26" x14ac:dyDescent="0.35">
      <c r="X382" s="85">
        <v>480</v>
      </c>
      <c r="Y382" s="96" t="s">
        <v>74</v>
      </c>
      <c r="Z382" s="96" t="s">
        <v>73</v>
      </c>
    </row>
    <row r="383" spans="24:26" x14ac:dyDescent="0.35">
      <c r="X383" s="85">
        <v>481</v>
      </c>
      <c r="Y383" s="96" t="s">
        <v>74</v>
      </c>
      <c r="Z383" s="96" t="s">
        <v>73</v>
      </c>
    </row>
    <row r="384" spans="24:26" x14ac:dyDescent="0.35">
      <c r="X384" s="85">
        <v>482</v>
      </c>
      <c r="Y384" s="96" t="s">
        <v>74</v>
      </c>
      <c r="Z384" s="96" t="s">
        <v>73</v>
      </c>
    </row>
    <row r="385" spans="24:26" x14ac:dyDescent="0.35">
      <c r="X385" s="85">
        <v>483</v>
      </c>
      <c r="Y385" s="96" t="s">
        <v>74</v>
      </c>
      <c r="Z385" s="96" t="s">
        <v>73</v>
      </c>
    </row>
    <row r="386" spans="24:26" x14ac:dyDescent="0.35">
      <c r="X386" s="85">
        <v>484</v>
      </c>
      <c r="Y386" s="96" t="s">
        <v>74</v>
      </c>
      <c r="Z386" s="96" t="s">
        <v>73</v>
      </c>
    </row>
    <row r="387" spans="24:26" x14ac:dyDescent="0.35">
      <c r="X387" s="85">
        <v>485</v>
      </c>
      <c r="Y387" s="96" t="s">
        <v>74</v>
      </c>
      <c r="Z387" s="96" t="s">
        <v>73</v>
      </c>
    </row>
    <row r="388" spans="24:26" x14ac:dyDescent="0.35">
      <c r="X388" s="85">
        <v>486</v>
      </c>
      <c r="Y388" s="96" t="s">
        <v>74</v>
      </c>
      <c r="Z388" s="96" t="s">
        <v>73</v>
      </c>
    </row>
    <row r="389" spans="24:26" x14ac:dyDescent="0.35">
      <c r="X389" s="85">
        <v>487</v>
      </c>
      <c r="Y389" s="96" t="s">
        <v>74</v>
      </c>
      <c r="Z389" s="96" t="s">
        <v>73</v>
      </c>
    </row>
    <row r="390" spans="24:26" x14ac:dyDescent="0.35">
      <c r="X390" s="85">
        <v>488</v>
      </c>
      <c r="Y390" s="96" t="s">
        <v>74</v>
      </c>
      <c r="Z390" s="96" t="s">
        <v>73</v>
      </c>
    </row>
    <row r="391" spans="24:26" x14ac:dyDescent="0.35">
      <c r="X391" s="85">
        <v>489</v>
      </c>
      <c r="Y391" s="96" t="s">
        <v>74</v>
      </c>
      <c r="Z391" s="96" t="s">
        <v>73</v>
      </c>
    </row>
    <row r="392" spans="24:26" x14ac:dyDescent="0.35">
      <c r="X392" s="85">
        <v>490</v>
      </c>
      <c r="Y392" s="96" t="s">
        <v>74</v>
      </c>
      <c r="Z392" s="96" t="s">
        <v>73</v>
      </c>
    </row>
    <row r="393" spans="24:26" x14ac:dyDescent="0.35">
      <c r="X393" s="85">
        <v>491</v>
      </c>
      <c r="Y393" s="96" t="s">
        <v>74</v>
      </c>
      <c r="Z393" s="96" t="s">
        <v>73</v>
      </c>
    </row>
    <row r="394" spans="24:26" x14ac:dyDescent="0.35">
      <c r="X394" s="85">
        <v>492</v>
      </c>
      <c r="Y394" s="96" t="s">
        <v>74</v>
      </c>
      <c r="Z394" s="96" t="s">
        <v>73</v>
      </c>
    </row>
    <row r="395" spans="24:26" x14ac:dyDescent="0.35">
      <c r="X395" s="85">
        <v>493</v>
      </c>
      <c r="Y395" s="96" t="s">
        <v>74</v>
      </c>
      <c r="Z395" s="96" t="s">
        <v>73</v>
      </c>
    </row>
    <row r="396" spans="24:26" x14ac:dyDescent="0.35">
      <c r="X396" s="85">
        <v>494</v>
      </c>
      <c r="Y396" s="96" t="s">
        <v>74</v>
      </c>
      <c r="Z396" s="96" t="s">
        <v>73</v>
      </c>
    </row>
    <row r="397" spans="24:26" x14ac:dyDescent="0.35">
      <c r="X397" s="85">
        <v>495</v>
      </c>
      <c r="Y397" s="96" t="s">
        <v>74</v>
      </c>
      <c r="Z397" s="96" t="s">
        <v>73</v>
      </c>
    </row>
    <row r="398" spans="24:26" x14ac:dyDescent="0.35">
      <c r="X398" s="85">
        <v>496</v>
      </c>
      <c r="Y398" s="96" t="s">
        <v>74</v>
      </c>
      <c r="Z398" s="96" t="s">
        <v>73</v>
      </c>
    </row>
    <row r="399" spans="24:26" x14ac:dyDescent="0.35">
      <c r="X399" s="85">
        <v>497</v>
      </c>
      <c r="Y399" s="96" t="s">
        <v>74</v>
      </c>
      <c r="Z399" s="96" t="s">
        <v>73</v>
      </c>
    </row>
    <row r="400" spans="24:26" x14ac:dyDescent="0.35">
      <c r="X400" s="85">
        <v>498</v>
      </c>
      <c r="Y400" s="96" t="s">
        <v>74</v>
      </c>
      <c r="Z400" s="96" t="s">
        <v>73</v>
      </c>
    </row>
    <row r="401" spans="24:26" x14ac:dyDescent="0.35">
      <c r="X401" s="85">
        <v>499</v>
      </c>
      <c r="Y401" s="96" t="s">
        <v>74</v>
      </c>
      <c r="Z401" s="96" t="s">
        <v>73</v>
      </c>
    </row>
    <row r="402" spans="24:26" x14ac:dyDescent="0.35">
      <c r="X402" s="85">
        <v>500</v>
      </c>
      <c r="Y402" s="96" t="s">
        <v>74</v>
      </c>
      <c r="Z402" s="96" t="s">
        <v>73</v>
      </c>
    </row>
    <row r="403" spans="24:26" x14ac:dyDescent="0.35">
      <c r="X403" s="85">
        <v>501</v>
      </c>
      <c r="Y403" s="96" t="s">
        <v>74</v>
      </c>
      <c r="Z403" s="96" t="s">
        <v>73</v>
      </c>
    </row>
    <row r="404" spans="24:26" x14ac:dyDescent="0.35">
      <c r="X404" s="85">
        <v>502</v>
      </c>
      <c r="Y404" s="96" t="s">
        <v>74</v>
      </c>
      <c r="Z404" s="96" t="s">
        <v>73</v>
      </c>
    </row>
    <row r="405" spans="24:26" x14ac:dyDescent="0.35">
      <c r="X405" s="85">
        <v>503</v>
      </c>
      <c r="Y405" s="96" t="s">
        <v>74</v>
      </c>
      <c r="Z405" s="96" t="s">
        <v>73</v>
      </c>
    </row>
    <row r="406" spans="24:26" x14ac:dyDescent="0.35">
      <c r="X406" s="85">
        <v>504</v>
      </c>
      <c r="Y406" s="96" t="s">
        <v>74</v>
      </c>
      <c r="Z406" s="96" t="s">
        <v>73</v>
      </c>
    </row>
    <row r="407" spans="24:26" x14ac:dyDescent="0.35">
      <c r="X407" s="85">
        <v>505</v>
      </c>
      <c r="Y407" s="96" t="s">
        <v>74</v>
      </c>
      <c r="Z407" s="96" t="s">
        <v>73</v>
      </c>
    </row>
    <row r="408" spans="24:26" x14ac:dyDescent="0.35">
      <c r="X408" s="85">
        <v>506</v>
      </c>
      <c r="Y408" s="96" t="s">
        <v>74</v>
      </c>
      <c r="Z408" s="96" t="s">
        <v>73</v>
      </c>
    </row>
    <row r="409" spans="24:26" x14ac:dyDescent="0.35">
      <c r="X409" s="85">
        <v>507</v>
      </c>
      <c r="Y409" s="96" t="s">
        <v>74</v>
      </c>
      <c r="Z409" s="96" t="s">
        <v>73</v>
      </c>
    </row>
    <row r="410" spans="24:26" x14ac:dyDescent="0.35">
      <c r="X410" s="85">
        <v>508</v>
      </c>
      <c r="Y410" s="96" t="s">
        <v>74</v>
      </c>
      <c r="Z410" s="96" t="s">
        <v>73</v>
      </c>
    </row>
    <row r="411" spans="24:26" x14ac:dyDescent="0.35">
      <c r="X411" s="85">
        <v>509</v>
      </c>
      <c r="Y411" s="96" t="s">
        <v>74</v>
      </c>
      <c r="Z411" s="96" t="s">
        <v>73</v>
      </c>
    </row>
    <row r="412" spans="24:26" x14ac:dyDescent="0.35">
      <c r="X412" s="85">
        <v>510</v>
      </c>
      <c r="Y412" s="96" t="s">
        <v>74</v>
      </c>
      <c r="Z412" s="96" t="s">
        <v>73</v>
      </c>
    </row>
    <row r="413" spans="24:26" x14ac:dyDescent="0.35">
      <c r="X413" s="85">
        <v>511</v>
      </c>
      <c r="Y413" s="96" t="s">
        <v>74</v>
      </c>
      <c r="Z413" s="96" t="s">
        <v>73</v>
      </c>
    </row>
    <row r="414" spans="24:26" x14ac:dyDescent="0.35">
      <c r="X414" s="85">
        <v>512</v>
      </c>
      <c r="Y414" s="96" t="s">
        <v>74</v>
      </c>
      <c r="Z414" s="96" t="s">
        <v>73</v>
      </c>
    </row>
    <row r="415" spans="24:26" x14ac:dyDescent="0.35">
      <c r="X415" s="85">
        <v>513</v>
      </c>
      <c r="Y415" s="96" t="s">
        <v>74</v>
      </c>
      <c r="Z415" s="96" t="s">
        <v>73</v>
      </c>
    </row>
    <row r="416" spans="24:26" x14ac:dyDescent="0.35">
      <c r="X416" s="85">
        <v>514</v>
      </c>
      <c r="Y416" s="96" t="s">
        <v>74</v>
      </c>
      <c r="Z416" s="96" t="s">
        <v>73</v>
      </c>
    </row>
    <row r="417" spans="24:26" x14ac:dyDescent="0.35">
      <c r="X417" s="85">
        <v>515</v>
      </c>
      <c r="Y417" s="96" t="s">
        <v>74</v>
      </c>
      <c r="Z417" s="96" t="s">
        <v>73</v>
      </c>
    </row>
    <row r="418" spans="24:26" x14ac:dyDescent="0.35">
      <c r="X418" s="85">
        <v>516</v>
      </c>
      <c r="Y418" s="96" t="s">
        <v>74</v>
      </c>
      <c r="Z418" s="96" t="s">
        <v>73</v>
      </c>
    </row>
    <row r="419" spans="24:26" x14ac:dyDescent="0.35">
      <c r="X419" s="85">
        <v>517</v>
      </c>
      <c r="Y419" s="96" t="s">
        <v>74</v>
      </c>
      <c r="Z419" s="96" t="s">
        <v>73</v>
      </c>
    </row>
    <row r="420" spans="24:26" x14ac:dyDescent="0.35">
      <c r="X420" s="85">
        <v>518</v>
      </c>
      <c r="Y420" s="96" t="s">
        <v>74</v>
      </c>
      <c r="Z420" s="96" t="s">
        <v>73</v>
      </c>
    </row>
    <row r="421" spans="24:26" x14ac:dyDescent="0.35">
      <c r="X421" s="85">
        <v>519</v>
      </c>
      <c r="Y421" s="96" t="s">
        <v>74</v>
      </c>
      <c r="Z421" s="96" t="s">
        <v>73</v>
      </c>
    </row>
    <row r="422" spans="24:26" x14ac:dyDescent="0.35">
      <c r="X422" s="85">
        <v>520</v>
      </c>
      <c r="Y422" s="96" t="s">
        <v>74</v>
      </c>
      <c r="Z422" s="96" t="s">
        <v>73</v>
      </c>
    </row>
    <row r="423" spans="24:26" x14ac:dyDescent="0.35">
      <c r="X423" s="85">
        <v>521</v>
      </c>
      <c r="Y423" s="96" t="s">
        <v>74</v>
      </c>
      <c r="Z423" s="96" t="s">
        <v>73</v>
      </c>
    </row>
    <row r="424" spans="24:26" x14ac:dyDescent="0.35">
      <c r="X424" s="85">
        <v>522</v>
      </c>
      <c r="Y424" s="96" t="s">
        <v>74</v>
      </c>
      <c r="Z424" s="96" t="s">
        <v>73</v>
      </c>
    </row>
    <row r="425" spans="24:26" x14ac:dyDescent="0.35">
      <c r="X425" s="85">
        <v>523</v>
      </c>
      <c r="Y425" s="96" t="s">
        <v>74</v>
      </c>
      <c r="Z425" s="96" t="s">
        <v>73</v>
      </c>
    </row>
    <row r="426" spans="24:26" x14ac:dyDescent="0.35">
      <c r="X426" s="85">
        <v>524</v>
      </c>
      <c r="Y426" s="96" t="s">
        <v>74</v>
      </c>
      <c r="Z426" s="96" t="s">
        <v>73</v>
      </c>
    </row>
    <row r="427" spans="24:26" x14ac:dyDescent="0.35">
      <c r="X427" s="85">
        <v>525</v>
      </c>
      <c r="Y427" s="96" t="s">
        <v>74</v>
      </c>
      <c r="Z427" s="96" t="s">
        <v>73</v>
      </c>
    </row>
    <row r="428" spans="24:26" x14ac:dyDescent="0.35">
      <c r="X428" s="85">
        <v>526</v>
      </c>
      <c r="Y428" s="96" t="s">
        <v>74</v>
      </c>
      <c r="Z428" s="96" t="s">
        <v>73</v>
      </c>
    </row>
    <row r="429" spans="24:26" x14ac:dyDescent="0.35">
      <c r="X429" s="85">
        <v>527</v>
      </c>
      <c r="Y429" s="96" t="s">
        <v>74</v>
      </c>
      <c r="Z429" s="96" t="s">
        <v>73</v>
      </c>
    </row>
    <row r="430" spans="24:26" x14ac:dyDescent="0.35">
      <c r="X430" s="85">
        <v>528</v>
      </c>
      <c r="Y430" s="96" t="s">
        <v>74</v>
      </c>
      <c r="Z430" s="96" t="s">
        <v>73</v>
      </c>
    </row>
    <row r="431" spans="24:26" x14ac:dyDescent="0.35">
      <c r="X431" s="85">
        <v>529</v>
      </c>
      <c r="Y431" s="96" t="s">
        <v>74</v>
      </c>
      <c r="Z431" s="96" t="s">
        <v>73</v>
      </c>
    </row>
    <row r="432" spans="24:26" x14ac:dyDescent="0.35">
      <c r="X432" s="85">
        <v>530</v>
      </c>
      <c r="Y432" s="96" t="s">
        <v>74</v>
      </c>
      <c r="Z432" s="96" t="s">
        <v>73</v>
      </c>
    </row>
    <row r="433" spans="24:26" x14ac:dyDescent="0.35">
      <c r="X433" s="85">
        <v>531</v>
      </c>
      <c r="Y433" s="96" t="s">
        <v>74</v>
      </c>
      <c r="Z433" s="96" t="s">
        <v>73</v>
      </c>
    </row>
    <row r="434" spans="24:26" x14ac:dyDescent="0.35">
      <c r="X434" s="85">
        <v>532</v>
      </c>
      <c r="Y434" s="96" t="s">
        <v>74</v>
      </c>
      <c r="Z434" s="96" t="s">
        <v>73</v>
      </c>
    </row>
    <row r="435" spans="24:26" x14ac:dyDescent="0.35">
      <c r="X435" s="85">
        <v>533</v>
      </c>
      <c r="Y435" s="96" t="s">
        <v>74</v>
      </c>
      <c r="Z435" s="96" t="s">
        <v>73</v>
      </c>
    </row>
    <row r="436" spans="24:26" x14ac:dyDescent="0.35">
      <c r="X436" s="85">
        <v>534</v>
      </c>
      <c r="Y436" s="96" t="s">
        <v>74</v>
      </c>
      <c r="Z436" s="96" t="s">
        <v>73</v>
      </c>
    </row>
    <row r="437" spans="24:26" x14ac:dyDescent="0.35">
      <c r="X437" s="85">
        <v>535</v>
      </c>
      <c r="Y437" s="96" t="s">
        <v>74</v>
      </c>
      <c r="Z437" s="96" t="s">
        <v>73</v>
      </c>
    </row>
    <row r="438" spans="24:26" x14ac:dyDescent="0.35">
      <c r="X438" s="85">
        <v>536</v>
      </c>
      <c r="Y438" s="96" t="s">
        <v>74</v>
      </c>
      <c r="Z438" s="96" t="s">
        <v>73</v>
      </c>
    </row>
    <row r="439" spans="24:26" x14ac:dyDescent="0.35">
      <c r="X439" s="85">
        <v>537</v>
      </c>
      <c r="Y439" s="96" t="s">
        <v>74</v>
      </c>
      <c r="Z439" s="96" t="s">
        <v>73</v>
      </c>
    </row>
    <row r="440" spans="24:26" x14ac:dyDescent="0.35">
      <c r="X440" s="85">
        <v>538</v>
      </c>
      <c r="Y440" s="96" t="s">
        <v>74</v>
      </c>
      <c r="Z440" s="96" t="s">
        <v>73</v>
      </c>
    </row>
    <row r="441" spans="24:26" x14ac:dyDescent="0.35">
      <c r="X441" s="85">
        <v>539</v>
      </c>
      <c r="Y441" s="96" t="s">
        <v>74</v>
      </c>
      <c r="Z441" s="96" t="s">
        <v>73</v>
      </c>
    </row>
    <row r="442" spans="24:26" x14ac:dyDescent="0.35">
      <c r="X442" s="85">
        <v>540</v>
      </c>
      <c r="Y442" s="96" t="s">
        <v>74</v>
      </c>
      <c r="Z442" s="96" t="s">
        <v>73</v>
      </c>
    </row>
    <row r="443" spans="24:26" x14ac:dyDescent="0.35">
      <c r="X443" s="85">
        <v>541</v>
      </c>
      <c r="Y443" s="96" t="s">
        <v>74</v>
      </c>
      <c r="Z443" s="96" t="s">
        <v>73</v>
      </c>
    </row>
    <row r="444" spans="24:26" x14ac:dyDescent="0.35">
      <c r="X444" s="85">
        <v>542</v>
      </c>
      <c r="Y444" s="96" t="s">
        <v>74</v>
      </c>
      <c r="Z444" s="96" t="s">
        <v>73</v>
      </c>
    </row>
    <row r="445" spans="24:26" x14ac:dyDescent="0.35">
      <c r="X445" s="85">
        <v>543</v>
      </c>
      <c r="Y445" s="96" t="s">
        <v>74</v>
      </c>
      <c r="Z445" s="96" t="s">
        <v>73</v>
      </c>
    </row>
    <row r="446" spans="24:26" x14ac:dyDescent="0.35">
      <c r="X446" s="85">
        <v>544</v>
      </c>
      <c r="Y446" s="96" t="s">
        <v>74</v>
      </c>
      <c r="Z446" s="96" t="s">
        <v>73</v>
      </c>
    </row>
    <row r="447" spans="24:26" x14ac:dyDescent="0.35">
      <c r="X447" s="85">
        <v>545</v>
      </c>
      <c r="Y447" s="96" t="s">
        <v>74</v>
      </c>
      <c r="Z447" s="96" t="s">
        <v>73</v>
      </c>
    </row>
    <row r="448" spans="24:26" x14ac:dyDescent="0.35">
      <c r="X448" s="85">
        <v>546</v>
      </c>
      <c r="Y448" s="96" t="s">
        <v>74</v>
      </c>
      <c r="Z448" s="96" t="s">
        <v>73</v>
      </c>
    </row>
    <row r="449" spans="24:26" x14ac:dyDescent="0.35">
      <c r="X449" s="85">
        <v>547</v>
      </c>
      <c r="Y449" s="96" t="s">
        <v>74</v>
      </c>
      <c r="Z449" s="96" t="s">
        <v>73</v>
      </c>
    </row>
    <row r="450" spans="24:26" x14ac:dyDescent="0.35">
      <c r="X450" s="85">
        <v>548</v>
      </c>
      <c r="Y450" s="96" t="s">
        <v>74</v>
      </c>
      <c r="Z450" s="96" t="s">
        <v>73</v>
      </c>
    </row>
    <row r="451" spans="24:26" x14ac:dyDescent="0.35">
      <c r="X451" s="85">
        <v>549</v>
      </c>
      <c r="Y451" s="96" t="s">
        <v>74</v>
      </c>
      <c r="Z451" s="96" t="s">
        <v>73</v>
      </c>
    </row>
    <row r="452" spans="24:26" x14ac:dyDescent="0.35">
      <c r="X452" s="85">
        <v>550</v>
      </c>
      <c r="Y452" s="96" t="s">
        <v>74</v>
      </c>
      <c r="Z452" s="96" t="s">
        <v>73</v>
      </c>
    </row>
    <row r="453" spans="24:26" x14ac:dyDescent="0.35">
      <c r="Y453" s="96"/>
      <c r="Z453" s="96"/>
    </row>
    <row r="454" spans="24:26" x14ac:dyDescent="0.35">
      <c r="Y454" s="96"/>
      <c r="Z454" s="96"/>
    </row>
    <row r="455" spans="24:26" x14ac:dyDescent="0.35">
      <c r="Y455" s="96"/>
      <c r="Z455" s="96"/>
    </row>
    <row r="456" spans="24:26" x14ac:dyDescent="0.35">
      <c r="Y456" s="96"/>
      <c r="Z456" s="96"/>
    </row>
    <row r="457" spans="24:26" x14ac:dyDescent="0.35">
      <c r="Y457" s="96"/>
      <c r="Z457" s="96"/>
    </row>
    <row r="458" spans="24:26" x14ac:dyDescent="0.35">
      <c r="Y458" s="96"/>
      <c r="Z458" s="96"/>
    </row>
    <row r="459" spans="24:26" x14ac:dyDescent="0.35">
      <c r="Y459" s="96"/>
      <c r="Z459" s="96"/>
    </row>
    <row r="460" spans="24:26" x14ac:dyDescent="0.35">
      <c r="Y460" s="96"/>
      <c r="Z460" s="96"/>
    </row>
    <row r="461" spans="24:26" x14ac:dyDescent="0.35">
      <c r="Y461" s="96"/>
      <c r="Z461" s="96"/>
    </row>
    <row r="462" spans="24:26" x14ac:dyDescent="0.35">
      <c r="Y462" s="96"/>
      <c r="Z462" s="96"/>
    </row>
    <row r="463" spans="24:26" x14ac:dyDescent="0.35">
      <c r="Y463" s="96"/>
      <c r="Z463" s="96"/>
    </row>
    <row r="464" spans="24:26" x14ac:dyDescent="0.35">
      <c r="Y464" s="96"/>
      <c r="Z464" s="96"/>
    </row>
    <row r="465" spans="25:26" x14ac:dyDescent="0.35">
      <c r="Y465" s="96"/>
      <c r="Z465" s="96"/>
    </row>
    <row r="466" spans="25:26" x14ac:dyDescent="0.35">
      <c r="Y466" s="96"/>
      <c r="Z466" s="96"/>
    </row>
    <row r="467" spans="25:26" x14ac:dyDescent="0.35">
      <c r="Y467" s="96"/>
      <c r="Z467" s="96"/>
    </row>
    <row r="468" spans="25:26" x14ac:dyDescent="0.35">
      <c r="Y468" s="96"/>
      <c r="Z468" s="96"/>
    </row>
    <row r="469" spans="25:26" x14ac:dyDescent="0.35">
      <c r="Y469" s="96"/>
      <c r="Z469" s="96"/>
    </row>
    <row r="470" spans="25:26" x14ac:dyDescent="0.35">
      <c r="Y470" s="96"/>
      <c r="Z470" s="96"/>
    </row>
    <row r="471" spans="25:26" x14ac:dyDescent="0.35">
      <c r="Y471" s="96"/>
      <c r="Z471" s="96"/>
    </row>
    <row r="472" spans="25:26" x14ac:dyDescent="0.35">
      <c r="Y472" s="96"/>
      <c r="Z472" s="96"/>
    </row>
    <row r="473" spans="25:26" x14ac:dyDescent="0.35">
      <c r="Y473" s="96"/>
      <c r="Z473" s="96"/>
    </row>
    <row r="474" spans="25:26" x14ac:dyDescent="0.35">
      <c r="Y474" s="96"/>
      <c r="Z474" s="96"/>
    </row>
    <row r="475" spans="25:26" x14ac:dyDescent="0.35">
      <c r="Y475" s="96"/>
      <c r="Z475" s="96"/>
    </row>
    <row r="476" spans="25:26" x14ac:dyDescent="0.35">
      <c r="Y476" s="96"/>
      <c r="Z476" s="96"/>
    </row>
    <row r="477" spans="25:26" x14ac:dyDescent="0.35">
      <c r="Y477" s="96"/>
      <c r="Z477" s="96"/>
    </row>
    <row r="478" spans="25:26" x14ac:dyDescent="0.35">
      <c r="Y478" s="96"/>
      <c r="Z478" s="96"/>
    </row>
    <row r="479" spans="25:26" x14ac:dyDescent="0.35">
      <c r="Y479" s="96"/>
      <c r="Z479" s="96"/>
    </row>
    <row r="480" spans="25:26" x14ac:dyDescent="0.35">
      <c r="Y480" s="96"/>
      <c r="Z480" s="96"/>
    </row>
    <row r="481" spans="25:26" x14ac:dyDescent="0.35">
      <c r="Y481" s="96"/>
      <c r="Z481" s="96"/>
    </row>
    <row r="482" spans="25:26" x14ac:dyDescent="0.35">
      <c r="Y482" s="96"/>
      <c r="Z482" s="96"/>
    </row>
    <row r="483" spans="25:26" x14ac:dyDescent="0.35">
      <c r="Y483" s="96"/>
      <c r="Z483" s="96"/>
    </row>
    <row r="484" spans="25:26" x14ac:dyDescent="0.35">
      <c r="Y484" s="96"/>
      <c r="Z484" s="96"/>
    </row>
    <row r="485" spans="25:26" x14ac:dyDescent="0.35">
      <c r="Y485" s="96"/>
      <c r="Z485" s="96"/>
    </row>
    <row r="486" spans="25:26" x14ac:dyDescent="0.35">
      <c r="Y486" s="96"/>
      <c r="Z486" s="96"/>
    </row>
    <row r="487" spans="25:26" x14ac:dyDescent="0.35">
      <c r="Y487" s="96"/>
      <c r="Z487" s="96"/>
    </row>
    <row r="488" spans="25:26" x14ac:dyDescent="0.35">
      <c r="Y488" s="96"/>
      <c r="Z488" s="96"/>
    </row>
    <row r="489" spans="25:26" x14ac:dyDescent="0.35">
      <c r="Y489" s="96"/>
      <c r="Z489" s="96"/>
    </row>
    <row r="490" spans="25:26" x14ac:dyDescent="0.35">
      <c r="Y490" s="96"/>
      <c r="Z490" s="96"/>
    </row>
    <row r="491" spans="25:26" x14ac:dyDescent="0.35">
      <c r="Y491" s="96"/>
      <c r="Z491" s="96"/>
    </row>
    <row r="492" spans="25:26" x14ac:dyDescent="0.35">
      <c r="Y492" s="96"/>
      <c r="Z492" s="96"/>
    </row>
    <row r="493" spans="25:26" x14ac:dyDescent="0.35">
      <c r="Y493" s="96"/>
      <c r="Z493" s="96"/>
    </row>
    <row r="494" spans="25:26" x14ac:dyDescent="0.35">
      <c r="Y494" s="96"/>
      <c r="Z494" s="96"/>
    </row>
    <row r="495" spans="25:26" x14ac:dyDescent="0.35">
      <c r="Y495" s="96"/>
      <c r="Z495" s="96"/>
    </row>
    <row r="496" spans="25:26" x14ac:dyDescent="0.35">
      <c r="Y496" s="96"/>
      <c r="Z496" s="96"/>
    </row>
    <row r="497" spans="25:26" x14ac:dyDescent="0.35">
      <c r="Y497" s="96"/>
      <c r="Z497" s="96"/>
    </row>
    <row r="498" spans="25:26" x14ac:dyDescent="0.35">
      <c r="Y498" s="96"/>
      <c r="Z498" s="96"/>
    </row>
    <row r="499" spans="25:26" x14ac:dyDescent="0.35">
      <c r="Y499" s="96"/>
      <c r="Z499" s="96"/>
    </row>
    <row r="500" spans="25:26" x14ac:dyDescent="0.35">
      <c r="Y500" s="96"/>
      <c r="Z500" s="96"/>
    </row>
    <row r="501" spans="25:26" x14ac:dyDescent="0.35">
      <c r="Y501" s="96"/>
      <c r="Z501" s="96"/>
    </row>
    <row r="502" spans="25:26" x14ac:dyDescent="0.35">
      <c r="Y502" s="96"/>
      <c r="Z502" s="96"/>
    </row>
    <row r="503" spans="25:26" x14ac:dyDescent="0.35">
      <c r="Y503" s="96"/>
      <c r="Z503" s="96"/>
    </row>
    <row r="504" spans="25:26" x14ac:dyDescent="0.35">
      <c r="Y504" s="96"/>
      <c r="Z504" s="96"/>
    </row>
    <row r="505" spans="25:26" x14ac:dyDescent="0.35">
      <c r="Y505" s="96"/>
      <c r="Z505" s="96"/>
    </row>
    <row r="506" spans="25:26" x14ac:dyDescent="0.35">
      <c r="Y506" s="96"/>
      <c r="Z506" s="96"/>
    </row>
    <row r="507" spans="25:26" x14ac:dyDescent="0.35">
      <c r="Y507" s="96"/>
      <c r="Z507" s="96"/>
    </row>
    <row r="508" spans="25:26" x14ac:dyDescent="0.35">
      <c r="Y508" s="96"/>
      <c r="Z508" s="96"/>
    </row>
    <row r="509" spans="25:26" x14ac:dyDescent="0.35">
      <c r="Y509" s="96"/>
      <c r="Z509" s="96"/>
    </row>
    <row r="510" spans="25:26" x14ac:dyDescent="0.35">
      <c r="Y510" s="96"/>
      <c r="Z510" s="96"/>
    </row>
    <row r="511" spans="25:26" x14ac:dyDescent="0.35">
      <c r="Y511" s="96"/>
      <c r="Z511" s="96"/>
    </row>
    <row r="512" spans="25:26" x14ac:dyDescent="0.35">
      <c r="Y512" s="96"/>
      <c r="Z512" s="96"/>
    </row>
    <row r="513" spans="25:26" x14ac:dyDescent="0.35">
      <c r="Y513" s="96"/>
      <c r="Z513" s="96"/>
    </row>
    <row r="514" spans="25:26" x14ac:dyDescent="0.35">
      <c r="Y514" s="96"/>
      <c r="Z514" s="96"/>
    </row>
    <row r="515" spans="25:26" x14ac:dyDescent="0.35">
      <c r="Y515" s="96"/>
      <c r="Z515" s="96"/>
    </row>
    <row r="516" spans="25:26" x14ac:dyDescent="0.35">
      <c r="Y516" s="96"/>
      <c r="Z516" s="96"/>
    </row>
    <row r="517" spans="25:26" x14ac:dyDescent="0.35">
      <c r="Y517" s="96"/>
      <c r="Z517" s="96"/>
    </row>
    <row r="518" spans="25:26" x14ac:dyDescent="0.35">
      <c r="Y518" s="96"/>
      <c r="Z518" s="96"/>
    </row>
    <row r="519" spans="25:26" x14ac:dyDescent="0.35">
      <c r="Y519" s="96"/>
      <c r="Z519" s="96"/>
    </row>
    <row r="520" spans="25:26" x14ac:dyDescent="0.35">
      <c r="Y520" s="96"/>
      <c r="Z520" s="96"/>
    </row>
    <row r="521" spans="25:26" x14ac:dyDescent="0.35">
      <c r="Y521" s="96"/>
      <c r="Z521" s="96"/>
    </row>
    <row r="522" spans="25:26" x14ac:dyDescent="0.35">
      <c r="Y522" s="96"/>
      <c r="Z522" s="96"/>
    </row>
    <row r="523" spans="25:26" x14ac:dyDescent="0.35">
      <c r="Y523" s="96"/>
      <c r="Z523" s="96"/>
    </row>
    <row r="524" spans="25:26" x14ac:dyDescent="0.35">
      <c r="Y524" s="96"/>
      <c r="Z524" s="96"/>
    </row>
    <row r="525" spans="25:26" x14ac:dyDescent="0.35">
      <c r="Y525" s="96"/>
      <c r="Z525" s="96"/>
    </row>
    <row r="526" spans="25:26" x14ac:dyDescent="0.35">
      <c r="Y526" s="96"/>
      <c r="Z526" s="96"/>
    </row>
    <row r="527" spans="25:26" x14ac:dyDescent="0.35">
      <c r="Y527" s="96"/>
      <c r="Z527" s="96"/>
    </row>
    <row r="528" spans="25:26" x14ac:dyDescent="0.35">
      <c r="Y528" s="96"/>
      <c r="Z528" s="96"/>
    </row>
    <row r="529" spans="25:26" x14ac:dyDescent="0.35">
      <c r="Y529" s="96"/>
      <c r="Z529" s="96"/>
    </row>
    <row r="530" spans="25:26" x14ac:dyDescent="0.35">
      <c r="Y530" s="96"/>
      <c r="Z530" s="96"/>
    </row>
    <row r="531" spans="25:26" x14ac:dyDescent="0.35">
      <c r="Y531" s="96"/>
      <c r="Z531" s="96"/>
    </row>
    <row r="532" spans="25:26" x14ac:dyDescent="0.35">
      <c r="Y532" s="96"/>
      <c r="Z532" s="96"/>
    </row>
    <row r="533" spans="25:26" x14ac:dyDescent="0.35">
      <c r="Y533" s="96"/>
      <c r="Z533" s="96"/>
    </row>
    <row r="534" spans="25:26" x14ac:dyDescent="0.35">
      <c r="Y534" s="96"/>
      <c r="Z534" s="96"/>
    </row>
    <row r="535" spans="25:26" x14ac:dyDescent="0.35">
      <c r="Y535" s="96"/>
      <c r="Z535" s="96"/>
    </row>
    <row r="536" spans="25:26" x14ac:dyDescent="0.35">
      <c r="Y536" s="96"/>
      <c r="Z536" s="96"/>
    </row>
    <row r="537" spans="25:26" x14ac:dyDescent="0.35">
      <c r="Y537" s="96"/>
      <c r="Z537" s="96"/>
    </row>
    <row r="538" spans="25:26" x14ac:dyDescent="0.35">
      <c r="Y538" s="96"/>
      <c r="Z538" s="96"/>
    </row>
    <row r="539" spans="25:26" x14ac:dyDescent="0.35">
      <c r="Y539" s="96"/>
      <c r="Z539" s="96"/>
    </row>
    <row r="540" spans="25:26" x14ac:dyDescent="0.35">
      <c r="Y540" s="96"/>
      <c r="Z540" s="96"/>
    </row>
    <row r="541" spans="25:26" x14ac:dyDescent="0.35">
      <c r="Y541" s="96"/>
      <c r="Z541" s="96"/>
    </row>
    <row r="542" spans="25:26" x14ac:dyDescent="0.35">
      <c r="Y542" s="96"/>
      <c r="Z542" s="96"/>
    </row>
    <row r="543" spans="25:26" x14ac:dyDescent="0.35">
      <c r="Y543" s="96"/>
      <c r="Z543" s="96"/>
    </row>
    <row r="544" spans="25:26" x14ac:dyDescent="0.35">
      <c r="Y544" s="96"/>
      <c r="Z544" s="96"/>
    </row>
    <row r="545" spans="25:26" x14ac:dyDescent="0.35">
      <c r="Y545" s="96"/>
      <c r="Z545" s="96"/>
    </row>
    <row r="546" spans="25:26" x14ac:dyDescent="0.35">
      <c r="Y546" s="96"/>
      <c r="Z546" s="96"/>
    </row>
    <row r="547" spans="25:26" x14ac:dyDescent="0.35">
      <c r="Y547" s="96"/>
      <c r="Z547" s="96"/>
    </row>
    <row r="548" spans="25:26" x14ac:dyDescent="0.35">
      <c r="Y548" s="96"/>
      <c r="Z548" s="96"/>
    </row>
    <row r="549" spans="25:26" x14ac:dyDescent="0.35">
      <c r="Y549" s="96"/>
      <c r="Z549" s="96"/>
    </row>
    <row r="550" spans="25:26" x14ac:dyDescent="0.35">
      <c r="Y550" s="96"/>
      <c r="Z550" s="96"/>
    </row>
    <row r="551" spans="25:26" x14ac:dyDescent="0.35">
      <c r="Y551" s="96"/>
      <c r="Z551" s="96"/>
    </row>
    <row r="552" spans="25:26" x14ac:dyDescent="0.35">
      <c r="Y552" s="96"/>
      <c r="Z552" s="96"/>
    </row>
    <row r="553" spans="25:26" x14ac:dyDescent="0.35">
      <c r="Y553" s="96"/>
      <c r="Z553" s="96"/>
    </row>
    <row r="554" spans="25:26" x14ac:dyDescent="0.35">
      <c r="Y554" s="96"/>
      <c r="Z554" s="96"/>
    </row>
    <row r="555" spans="25:26" x14ac:dyDescent="0.35">
      <c r="Y555" s="96"/>
      <c r="Z555" s="96"/>
    </row>
    <row r="556" spans="25:26" x14ac:dyDescent="0.35">
      <c r="Y556" s="96"/>
      <c r="Z556" s="96"/>
    </row>
    <row r="557" spans="25:26" x14ac:dyDescent="0.35">
      <c r="Y557" s="96"/>
      <c r="Z557" s="96"/>
    </row>
    <row r="558" spans="25:26" x14ac:dyDescent="0.35">
      <c r="Y558" s="96"/>
      <c r="Z558" s="96"/>
    </row>
    <row r="559" spans="25:26" x14ac:dyDescent="0.35">
      <c r="Y559" s="96"/>
      <c r="Z559" s="96"/>
    </row>
    <row r="560" spans="25:26" x14ac:dyDescent="0.35">
      <c r="Y560" s="96"/>
      <c r="Z560" s="96"/>
    </row>
    <row r="561" spans="25:26" x14ac:dyDescent="0.35">
      <c r="Y561" s="96"/>
      <c r="Z561" s="96"/>
    </row>
    <row r="562" spans="25:26" x14ac:dyDescent="0.35">
      <c r="Y562" s="96"/>
      <c r="Z562" s="96"/>
    </row>
    <row r="563" spans="25:26" x14ac:dyDescent="0.35">
      <c r="Y563" s="96"/>
      <c r="Z563" s="96"/>
    </row>
    <row r="564" spans="25:26" x14ac:dyDescent="0.35">
      <c r="Y564" s="96"/>
      <c r="Z564" s="96"/>
    </row>
    <row r="565" spans="25:26" x14ac:dyDescent="0.35">
      <c r="Y565" s="96"/>
      <c r="Z565" s="96"/>
    </row>
    <row r="566" spans="25:26" x14ac:dyDescent="0.35">
      <c r="Y566" s="96"/>
      <c r="Z566" s="96"/>
    </row>
    <row r="567" spans="25:26" x14ac:dyDescent="0.35">
      <c r="Y567" s="96"/>
      <c r="Z567" s="96"/>
    </row>
    <row r="568" spans="25:26" x14ac:dyDescent="0.35">
      <c r="Y568" s="96"/>
      <c r="Z568" s="96"/>
    </row>
    <row r="569" spans="25:26" x14ac:dyDescent="0.35">
      <c r="Y569" s="96"/>
      <c r="Z569" s="96"/>
    </row>
    <row r="570" spans="25:26" x14ac:dyDescent="0.35">
      <c r="Y570" s="96"/>
      <c r="Z570" s="96"/>
    </row>
    <row r="571" spans="25:26" x14ac:dyDescent="0.35">
      <c r="Y571" s="96"/>
      <c r="Z571" s="96"/>
    </row>
    <row r="572" spans="25:26" x14ac:dyDescent="0.35">
      <c r="Y572" s="96"/>
      <c r="Z572" s="96"/>
    </row>
    <row r="573" spans="25:26" x14ac:dyDescent="0.35">
      <c r="Y573" s="96"/>
      <c r="Z573" s="96"/>
    </row>
    <row r="574" spans="25:26" x14ac:dyDescent="0.35">
      <c r="Y574" s="96"/>
      <c r="Z574" s="96"/>
    </row>
    <row r="575" spans="25:26" x14ac:dyDescent="0.35">
      <c r="Y575" s="96"/>
      <c r="Z575" s="96"/>
    </row>
    <row r="576" spans="25:26" x14ac:dyDescent="0.35">
      <c r="Y576" s="96"/>
      <c r="Z576" s="96"/>
    </row>
    <row r="577" spans="25:26" x14ac:dyDescent="0.35">
      <c r="Y577" s="96"/>
      <c r="Z577" s="96"/>
    </row>
    <row r="578" spans="25:26" x14ac:dyDescent="0.35">
      <c r="Y578" s="96"/>
      <c r="Z578" s="96"/>
    </row>
    <row r="579" spans="25:26" x14ac:dyDescent="0.35">
      <c r="Y579" s="96"/>
      <c r="Z579" s="96"/>
    </row>
    <row r="580" spans="25:26" x14ac:dyDescent="0.35">
      <c r="Y580" s="96"/>
      <c r="Z580" s="96"/>
    </row>
    <row r="581" spans="25:26" x14ac:dyDescent="0.35">
      <c r="Y581" s="96"/>
      <c r="Z581" s="96"/>
    </row>
    <row r="582" spans="25:26" x14ac:dyDescent="0.35">
      <c r="Y582" s="96"/>
      <c r="Z582" s="96"/>
    </row>
    <row r="583" spans="25:26" x14ac:dyDescent="0.35">
      <c r="Y583" s="96"/>
      <c r="Z583" s="96"/>
    </row>
    <row r="584" spans="25:26" x14ac:dyDescent="0.35">
      <c r="Y584" s="96"/>
      <c r="Z584" s="96"/>
    </row>
    <row r="585" spans="25:26" x14ac:dyDescent="0.35">
      <c r="Y585" s="96"/>
      <c r="Z585" s="96"/>
    </row>
    <row r="586" spans="25:26" x14ac:dyDescent="0.35">
      <c r="Y586" s="96"/>
      <c r="Z586" s="96"/>
    </row>
    <row r="587" spans="25:26" x14ac:dyDescent="0.35">
      <c r="Y587" s="96"/>
      <c r="Z587" s="96"/>
    </row>
    <row r="588" spans="25:26" x14ac:dyDescent="0.35">
      <c r="Y588" s="96"/>
      <c r="Z588" s="96"/>
    </row>
    <row r="589" spans="25:26" x14ac:dyDescent="0.35">
      <c r="Y589" s="96"/>
      <c r="Z589" s="96"/>
    </row>
    <row r="590" spans="25:26" x14ac:dyDescent="0.35">
      <c r="Y590" s="96"/>
      <c r="Z590" s="96"/>
    </row>
    <row r="591" spans="25:26" x14ac:dyDescent="0.35">
      <c r="Y591" s="96"/>
      <c r="Z591" s="96"/>
    </row>
    <row r="592" spans="25:26" x14ac:dyDescent="0.35">
      <c r="Y592" s="96"/>
      <c r="Z592" s="96"/>
    </row>
    <row r="593" spans="25:26" x14ac:dyDescent="0.35">
      <c r="Y593" s="96"/>
      <c r="Z593" s="96"/>
    </row>
    <row r="594" spans="25:26" x14ac:dyDescent="0.35">
      <c r="Y594" s="96"/>
      <c r="Z594" s="96"/>
    </row>
    <row r="595" spans="25:26" x14ac:dyDescent="0.35">
      <c r="Y595" s="96"/>
      <c r="Z595" s="96"/>
    </row>
    <row r="596" spans="25:26" x14ac:dyDescent="0.35">
      <c r="Y596" s="96"/>
      <c r="Z596" s="96"/>
    </row>
    <row r="597" spans="25:26" x14ac:dyDescent="0.35">
      <c r="Y597" s="96"/>
      <c r="Z597" s="96"/>
    </row>
    <row r="598" spans="25:26" x14ac:dyDescent="0.35">
      <c r="Y598" s="96"/>
      <c r="Z598" s="96"/>
    </row>
    <row r="599" spans="25:26" x14ac:dyDescent="0.35">
      <c r="Y599" s="96"/>
      <c r="Z599" s="96"/>
    </row>
    <row r="600" spans="25:26" x14ac:dyDescent="0.35">
      <c r="Y600" s="96"/>
      <c r="Z600" s="96"/>
    </row>
    <row r="601" spans="25:26" x14ac:dyDescent="0.35">
      <c r="Y601" s="96"/>
      <c r="Z601" s="96"/>
    </row>
    <row r="602" spans="25:26" x14ac:dyDescent="0.35">
      <c r="Y602" s="96"/>
      <c r="Z602" s="96"/>
    </row>
    <row r="603" spans="25:26" x14ac:dyDescent="0.35">
      <c r="Y603" s="96"/>
      <c r="Z603" s="96"/>
    </row>
    <row r="604" spans="25:26" x14ac:dyDescent="0.35">
      <c r="Y604" s="96"/>
      <c r="Z604" s="96"/>
    </row>
    <row r="605" spans="25:26" x14ac:dyDescent="0.35">
      <c r="Y605" s="96"/>
      <c r="Z605" s="96"/>
    </row>
    <row r="606" spans="25:26" x14ac:dyDescent="0.35">
      <c r="Y606" s="96"/>
      <c r="Z606" s="96"/>
    </row>
    <row r="607" spans="25:26" x14ac:dyDescent="0.35">
      <c r="Y607" s="96"/>
      <c r="Z607" s="96"/>
    </row>
    <row r="608" spans="25:26" x14ac:dyDescent="0.35">
      <c r="Y608" s="96"/>
      <c r="Z608" s="96"/>
    </row>
    <row r="609" spans="25:26" x14ac:dyDescent="0.35">
      <c r="Y609" s="96"/>
      <c r="Z609" s="96"/>
    </row>
    <row r="610" spans="25:26" x14ac:dyDescent="0.35">
      <c r="Y610" s="96"/>
      <c r="Z610" s="96"/>
    </row>
    <row r="611" spans="25:26" x14ac:dyDescent="0.35">
      <c r="Y611" s="96"/>
      <c r="Z611" s="96"/>
    </row>
    <row r="612" spans="25:26" x14ac:dyDescent="0.35">
      <c r="Y612" s="96"/>
      <c r="Z612" s="96"/>
    </row>
    <row r="613" spans="25:26" x14ac:dyDescent="0.35">
      <c r="Y613" s="96"/>
      <c r="Z613" s="96"/>
    </row>
    <row r="614" spans="25:26" x14ac:dyDescent="0.35">
      <c r="Y614" s="96"/>
      <c r="Z614" s="96"/>
    </row>
    <row r="615" spans="25:26" x14ac:dyDescent="0.35">
      <c r="Y615" s="96"/>
      <c r="Z615" s="96"/>
    </row>
    <row r="616" spans="25:26" x14ac:dyDescent="0.35">
      <c r="Y616" s="96"/>
      <c r="Z616" s="96"/>
    </row>
    <row r="617" spans="25:26" x14ac:dyDescent="0.35">
      <c r="Y617" s="96"/>
      <c r="Z617" s="96"/>
    </row>
    <row r="618" spans="25:26" x14ac:dyDescent="0.35">
      <c r="Y618" s="96"/>
      <c r="Z618" s="96"/>
    </row>
    <row r="619" spans="25:26" x14ac:dyDescent="0.35">
      <c r="Y619" s="96"/>
      <c r="Z619" s="96"/>
    </row>
  </sheetData>
  <protectedRanges>
    <protectedRange algorithmName="SHA-512" hashValue="JncFaDLtoLFFqqZLwISCPTNkGsswhfxQxDNyOwyLlMUDIN3WAGgJLBrNGDwHC+2vObgh3p+MWuCdS1vhZf+7Zw==" saltValue="q/BSsHFyCKnWSVajwlEZKQ==" spinCount="100000" sqref="V52:W1048576 X1:X1048576 W13:W51 V1:W6 V7:V9" name="Range1"/>
  </protectedRanges>
  <mergeCells count="10">
    <mergeCell ref="E3:G3"/>
    <mergeCell ref="A7:B7"/>
    <mergeCell ref="A19:B19"/>
    <mergeCell ref="A31:B31"/>
    <mergeCell ref="A43:B43"/>
    <mergeCell ref="B3:C3"/>
    <mergeCell ref="E6:F6"/>
    <mergeCell ref="E18:F18"/>
    <mergeCell ref="E30:F30"/>
    <mergeCell ref="E42:F42"/>
  </mergeCells>
  <conditionalFormatting sqref="B12">
    <cfRule type="cellIs" dxfId="7" priority="15" operator="equal">
      <formula>"ERROR"</formula>
    </cfRule>
    <cfRule type="cellIs" dxfId="6" priority="16" operator="equal">
      <formula>"""ERROR"""</formula>
    </cfRule>
  </conditionalFormatting>
  <conditionalFormatting sqref="B24">
    <cfRule type="cellIs" dxfId="5" priority="5" operator="equal">
      <formula>"ERROR"</formula>
    </cfRule>
    <cfRule type="cellIs" dxfId="4" priority="6" operator="equal">
      <formula>"""ERROR"""</formula>
    </cfRule>
  </conditionalFormatting>
  <conditionalFormatting sqref="B36">
    <cfRule type="cellIs" dxfId="3" priority="3" operator="equal">
      <formula>"ERROR"</formula>
    </cfRule>
    <cfRule type="cellIs" dxfId="2" priority="4" operator="equal">
      <formula>"""ERROR"""</formula>
    </cfRule>
  </conditionalFormatting>
  <conditionalFormatting sqref="B48">
    <cfRule type="cellIs" dxfId="1" priority="1" operator="equal">
      <formula>"ERROR"</formula>
    </cfRule>
    <cfRule type="cellIs" dxfId="0" priority="2" operator="equal">
      <formula>"""ERROR"""</formula>
    </cfRule>
  </conditionalFormatting>
  <dataValidations count="1">
    <dataValidation type="list" allowBlank="1" showInputMessage="1" showErrorMessage="1" sqref="B9 B33 B21 B45" xr:uid="{E07C9D9D-1861-4273-BB24-D15170384558}">
      <formula1>$Q$16:$Q$19</formula1>
    </dataValidation>
  </dataValidations>
  <pageMargins left="0.5" right="0.25" top="0.75" bottom="0.75" header="0.3" footer="0.3"/>
  <pageSetup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Input</vt:lpstr>
      <vt:lpstr>BoM Builder</vt:lpstr>
      <vt:lpstr>'BoM Builder'!Print_Area</vt:lpstr>
      <vt:lpstr>Input!Print_Area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Burnham</dc:creator>
  <cp:lastModifiedBy>Tim Burnham</cp:lastModifiedBy>
  <cp:lastPrinted>2022-07-24T01:42:15Z</cp:lastPrinted>
  <dcterms:created xsi:type="dcterms:W3CDTF">2022-07-20T17:03:56Z</dcterms:created>
  <dcterms:modified xsi:type="dcterms:W3CDTF">2024-06-28T21:06:18Z</dcterms:modified>
</cp:coreProperties>
</file>